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<sst xmlns="http://schemas.openxmlformats.org/spreadsheetml/2006/main" count="250" uniqueCount="99">
  <si>
    <t>スタンド</t>
  </si>
  <si>
    <t>犬塚シェル</t>
  </si>
  <si>
    <t>給油日（月日）</t>
  </si>
  <si>
    <t>総走行距離（km）</t>
  </si>
  <si>
    <t>走行距離（km）</t>
  </si>
  <si>
    <t>数量（L）</t>
  </si>
  <si>
    <t>金額（円）</t>
  </si>
  <si>
    <t>燃費（km/L）</t>
  </si>
  <si>
    <t>自動車税</t>
  </si>
  <si>
    <t>重量税</t>
  </si>
  <si>
    <t>車検時</t>
  </si>
  <si>
    <t>自賠責</t>
  </si>
  <si>
    <t>車検費用</t>
  </si>
  <si>
    <t>合計</t>
  </si>
  <si>
    <t>平均燃費：</t>
  </si>
  <si>
    <t>年</t>
  </si>
  <si>
    <t>FD2R Shell Pura 燃費</t>
  </si>
  <si>
    <t>←満タン納車</t>
  </si>
  <si>
    <t>税込単価（円）</t>
  </si>
  <si>
    <t>税抜単価（円）</t>
  </si>
  <si>
    <t>揮発油税（円）</t>
  </si>
  <si>
    <t>←通勤使用メイン</t>
  </si>
  <si>
    <t>ガソリン原価（円）</t>
  </si>
  <si>
    <t>FD2R</t>
  </si>
  <si>
    <t>平成20年8月</t>
  </si>
  <si>
    <t>毎年5月</t>
  </si>
  <si>
    <t>TRN215W</t>
  </si>
  <si>
    <t>平成19年6月</t>
  </si>
  <si>
    <t>平成14年11月</t>
  </si>
  <si>
    <t>ACM10G</t>
  </si>
  <si>
    <t>←通勤使用・霞ヶ浦</t>
  </si>
  <si>
    <t>←通勤+VTEC少々使用</t>
  </si>
  <si>
    <t>←VTEC酷使</t>
  </si>
  <si>
    <t>高徳シェル</t>
  </si>
  <si>
    <t>←通勤のみ・ｶｰﾄﾞｷｬﾝﾍﾟｰﾝにより給油</t>
  </si>
  <si>
    <t>浦和シェル</t>
  </si>
  <si>
    <t>←通勤+大学の学校祭へ</t>
  </si>
  <si>
    <t>←学校祭の後海ほたるへ+通勤</t>
  </si>
  <si>
    <t>←通勤+VTEC多少使用</t>
  </si>
  <si>
    <t>←通勤・ｷｬﾝﾍﾟｰﾝに向けｽﾄｯﾊﾟｰまで少量給油</t>
  </si>
  <si>
    <t>←通勤・ｷｬﾝﾍﾟｰﾝによりｷﾞﾘｷﾞﾘまで給油</t>
  </si>
  <si>
    <t>←ｽﾀｯﾄﾞﾚｽへ・ｵｲﾙ交換・MT練習・通勤不使用</t>
  </si>
  <si>
    <t>←通勤1日+戸田OFF</t>
  </si>
  <si>
    <t>足立シェル</t>
  </si>
  <si>
    <t>←オートサロン&amp;お台場</t>
  </si>
  <si>
    <t>←通勤+VTEC使用</t>
  </si>
  <si>
    <t>←通勤・ｷｬﾝﾍﾟｰﾝによりｷﾞﾘｷﾞﾘまで給油</t>
  </si>
  <si>
    <t>ｺｰﾅﾝR4</t>
  </si>
  <si>
    <t>←通勤+VTEC多用</t>
  </si>
  <si>
    <t>←通勤+VTEC不使用+4000rpm縛り</t>
  </si>
  <si>
    <t>←通勤+VTEC少々使用+ｵｲﾙ交換</t>
  </si>
  <si>
    <t>←通勤+VTEC少々使用+SAB戸田ﾊﾟﾜｰﾁｪｯｸ</t>
  </si>
  <si>
    <t>←通勤+VTEC多用+高負荷</t>
  </si>
  <si>
    <t>回</t>
  </si>
  <si>
    <t>←通勤+VTEC使用+ｸｰﾗﾝﾄｴｱ抜き50minｱｲﾄﾞﾘﾝｸﾞ</t>
  </si>
  <si>
    <t>←通勤+VTEC使用+調整給油</t>
  </si>
  <si>
    <t>←通勤+VTEC多用+ｵｲﾙ交換</t>
  </si>
  <si>
    <t>←通勤+VTEC使用+A/C使用</t>
  </si>
  <si>
    <t>←千葉ﾅｲﾄｵﾌ+2Hｱｲﾄﾞﾘﾝｸﾞ+A/C使用</t>
  </si>
  <si>
    <t>標準偏差</t>
  </si>
  <si>
    <t>標準偏差：</t>
  </si>
  <si>
    <t>平均</t>
  </si>
  <si>
    <t>標準誤差</t>
  </si>
  <si>
    <t>最頻値 （モード）</t>
  </si>
  <si>
    <t>分散</t>
  </si>
  <si>
    <t>尖度</t>
  </si>
  <si>
    <t>歪度</t>
  </si>
  <si>
    <t>範囲</t>
  </si>
  <si>
    <t>最小</t>
  </si>
  <si>
    <t>最大</t>
  </si>
  <si>
    <t>合計</t>
  </si>
  <si>
    <t>標本数</t>
  </si>
  <si>
    <r>
      <t>1</t>
    </r>
    <r>
      <rPr>
        <sz val="11"/>
        <rFont val="ＭＳ Ｐゴシック"/>
        <family val="0"/>
      </rPr>
      <t>-50回までの統計</t>
    </r>
  </si>
  <si>
    <t>km/L</t>
  </si>
  <si>
    <t>km</t>
  </si>
  <si>
    <t>L</t>
  </si>
  <si>
    <t>中央値 （メジアン）</t>
  </si>
  <si>
    <t>←通勤+VTEC多用+A/C使用</t>
  </si>
  <si>
    <t>←通勤+山坂道+通勤渋滞1h+A/C使用</t>
  </si>
  <si>
    <t>←通勤+通勤渋滞1.5h+A/C使用</t>
  </si>
  <si>
    <t>←通勤+VTEC多用+A/C少々使用</t>
  </si>
  <si>
    <t>←海ほたる+VTEC多用</t>
  </si>
  <si>
    <t>←同期ツーリング（日光etc）</t>
  </si>
  <si>
    <t>沼田シェル</t>
  </si>
  <si>
    <t>←栃木山坂道ツーリング+通勤1日</t>
  </si>
  <si>
    <t>←通勤1日+群馬山坂道ツーリング</t>
  </si>
  <si>
    <t>←通勤+VTEC少々使用+AtoZもてぎ</t>
  </si>
  <si>
    <t>←通勤+VTEC使用+排気音測定</t>
  </si>
  <si>
    <t>←通勤+VTEC多用+父初長距離運転</t>
  </si>
  <si>
    <t>←通勤35min+VTEC多用</t>
  </si>
  <si>
    <t>←宝積寺30min+VTEC多用+春日部まで+通勤2日</t>
  </si>
  <si>
    <t>←通勤+VTEC使用+鳩祭</t>
  </si>
  <si>
    <t>←通勤+VTEC使用+渋滞2時間</t>
  </si>
  <si>
    <t>←通勤+VTEC使用+4人乗車でﾌﾙｽﾛｯﾄﾙ</t>
  </si>
  <si>
    <t>←通勤+VTEC使用+ﾂｰﾘﾝｸﾞOFF向け短期給油</t>
  </si>
  <si>
    <t>小名浜宇佐美</t>
  </si>
  <si>
    <t>←ﾂｰﾘﾝｸﾞOFF帰宅時高速106km区間・100km/h巡航</t>
  </si>
  <si>
    <t>←通勤+スタッドレスへ+VTEC少々使用</t>
  </si>
  <si>
    <t>←ﾂｰﾘﾝｸﾞOFF（潮来～もてぎ～小名浜）+11/27 BlueTicket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</si>
</sst>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00_);[Red]\(0.000\)"/>
    <numFmt numFmtId="180" formatCode="0.00_ "/>
    <numFmt numFmtId="181" formatCode="0.0000000000000000_ "/>
    <numFmt numFmtId="182" formatCode="0.00000000000000000_ "/>
    <numFmt numFmtId="183" formatCode="0.000000000000000_ "/>
    <numFmt numFmtId="184" formatCode="0.00000000000000_ "/>
    <numFmt numFmtId="185" formatCode="0.0000000000000_ "/>
    <numFmt numFmtId="186" formatCode="0.000000000000_ "/>
    <numFmt numFmtId="187" formatCode="0.00000000000_ "/>
    <numFmt numFmtId="188" formatCode="0.0000000000_ "/>
    <numFmt numFmtId="189" formatCode="0.00000000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000"/>
    <numFmt numFmtId="197" formatCode="0.0000"/>
    <numFmt numFmtId="198" formatCode="0.000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5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7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 wrapText="1"/>
    </xf>
    <xf numFmtId="0" fontId="0" fillId="0" borderId="0" xfId="17" applyNumberFormat="1" applyAlignment="1">
      <alignment horizontal="center"/>
    </xf>
    <xf numFmtId="0" fontId="0" fillId="0" borderId="0" xfId="0" applyAlignment="1">
      <alignment horizontal="right"/>
    </xf>
    <xf numFmtId="56" fontId="0" fillId="0" borderId="0" xfId="0" applyNumberFormat="1" applyAlignment="1">
      <alignment horizontal="left"/>
    </xf>
    <xf numFmtId="180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197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1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025"/>
          <c:w val="0.903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v>燃費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xVal>
            <c:strRef>
              <c:f>Sheet1!$C$4:$C$93</c:f>
              <c:strCache/>
            </c:strRef>
          </c:xVal>
          <c:yVal>
            <c:numRef>
              <c:f>Sheet1!$M$4:$M$93</c:f>
              <c:numCache/>
            </c:numRef>
          </c:yVal>
          <c:smooth val="0"/>
        </c:ser>
        <c:axId val="27852519"/>
        <c:axId val="44089712"/>
      </c:scatterChart>
      <c:scatterChart>
        <c:scatterStyle val="lineMarker"/>
        <c:varyColors val="0"/>
        <c:ser>
          <c:idx val="1"/>
          <c:order val="1"/>
          <c:tx>
            <c:v>ガソリン単価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Sheet1!$C$4:$C$93</c:f>
              <c:strCache/>
            </c:strRef>
          </c:xVal>
          <c:yVal>
            <c:numRef>
              <c:f>Sheet1!$F$5:$F$93</c:f>
              <c:numCache/>
            </c:numRef>
          </c:yVal>
          <c:smooth val="0"/>
        </c:ser>
        <c:axId val="30085617"/>
        <c:axId val="37158570"/>
      </c:scatterChart>
      <c:valAx>
        <c:axId val="27852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89712"/>
        <c:crosses val="autoZero"/>
        <c:crossBetween val="midCat"/>
        <c:dispUnits/>
      </c:valAx>
      <c:valAx>
        <c:axId val="44089712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燃費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52519"/>
        <c:crosses val="autoZero"/>
        <c:crossBetween val="midCat"/>
        <c:dispUnits/>
      </c:valAx>
      <c:valAx>
        <c:axId val="30085617"/>
        <c:scaling>
          <c:orientation val="minMax"/>
        </c:scaling>
        <c:axPos val="b"/>
        <c:delete val="1"/>
        <c:majorTickMark val="in"/>
        <c:minorTickMark val="none"/>
        <c:tickLblPos val="nextTo"/>
        <c:crossAx val="37158570"/>
        <c:crosses val="max"/>
        <c:crossBetween val="midCat"/>
        <c:dispUnits/>
      </c:valAx>
      <c:valAx>
        <c:axId val="37158570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ガソリン単価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8561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682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2325"/>
          <c:w val="0.906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v>走行距離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Sheet1!$C$4:$C$93</c:f>
              <c:strCache/>
            </c:strRef>
          </c:xVal>
          <c:yVal>
            <c:numRef>
              <c:f>Sheet1!$E$4:$E$93</c:f>
              <c:numCache/>
            </c:numRef>
          </c:yVal>
          <c:smooth val="0"/>
        </c:ser>
        <c:axId val="37663707"/>
        <c:axId val="66456516"/>
      </c:scatterChart>
      <c:scatterChart>
        <c:scatterStyle val="lineMarker"/>
        <c:varyColors val="0"/>
        <c:ser>
          <c:idx val="1"/>
          <c:order val="1"/>
          <c:tx>
            <c:v>総走行距離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xVal>
            <c:strRef>
              <c:f>Sheet1!$C$4:$C$93</c:f>
              <c:strCache/>
            </c:strRef>
          </c:xVal>
          <c:yVal>
            <c:numRef>
              <c:f>Sheet1!$D$5:$D$93</c:f>
              <c:numCache/>
            </c:numRef>
          </c:yVal>
          <c:smooth val="0"/>
        </c:ser>
        <c:axId val="29925029"/>
        <c:axId val="28005054"/>
      </c:scatterChart>
      <c:valAx>
        <c:axId val="3766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56516"/>
        <c:crossesAt val="0"/>
        <c:crossBetween val="midCat"/>
        <c:dispUnits/>
      </c:valAx>
      <c:valAx>
        <c:axId val="6645651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走行距離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63707"/>
        <c:crosses val="autoZero"/>
        <c:crossBetween val="midCat"/>
        <c:dispUnits/>
      </c:valAx>
      <c:valAx>
        <c:axId val="29925029"/>
        <c:scaling>
          <c:orientation val="minMax"/>
        </c:scaling>
        <c:axPos val="b"/>
        <c:delete val="1"/>
        <c:majorTickMark val="in"/>
        <c:minorTickMark val="none"/>
        <c:tickLblPos val="nextTo"/>
        <c:crossAx val="28005054"/>
        <c:crossesAt val="0"/>
        <c:crossBetween val="midCat"/>
        <c:dispUnits/>
      </c:valAx>
      <c:valAx>
        <c:axId val="280050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総走行距離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502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694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99</xdr:row>
      <xdr:rowOff>0</xdr:rowOff>
    </xdr:from>
    <xdr:to>
      <xdr:col>11</xdr:col>
      <xdr:colOff>0</xdr:colOff>
      <xdr:row>124</xdr:row>
      <xdr:rowOff>0</xdr:rowOff>
    </xdr:to>
    <xdr:graphicFrame>
      <xdr:nvGraphicFramePr>
        <xdr:cNvPr id="1" name="Chart 4"/>
        <xdr:cNvGraphicFramePr/>
      </xdr:nvGraphicFramePr>
      <xdr:xfrm>
        <a:off x="276225" y="16992600"/>
        <a:ext cx="85629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23</xdr:col>
      <xdr:colOff>123825</xdr:colOff>
      <xdr:row>124</xdr:row>
      <xdr:rowOff>0</xdr:rowOff>
    </xdr:to>
    <xdr:graphicFrame>
      <xdr:nvGraphicFramePr>
        <xdr:cNvPr id="2" name="Chart 6"/>
        <xdr:cNvGraphicFramePr/>
      </xdr:nvGraphicFramePr>
      <xdr:xfrm>
        <a:off x="8839200" y="16992600"/>
        <a:ext cx="84867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="75" zoomScaleNormal="75" workbookViewId="0" topLeftCell="A1">
      <pane ySplit="2" topLeftCell="BM69" activePane="bottomLeft" state="frozen"/>
      <selection pane="topLeft" activeCell="A1" sqref="A1"/>
      <selection pane="bottomLeft" activeCell="C94" sqref="C94"/>
    </sheetView>
  </sheetViews>
  <sheetFormatPr defaultColWidth="9.00390625" defaultRowHeight="13.5"/>
  <cols>
    <col min="1" max="1" width="3.625" style="1" customWidth="1"/>
    <col min="2" max="2" width="6.125" style="1" customWidth="1"/>
    <col min="3" max="3" width="12.125" style="1" customWidth="1"/>
    <col min="4" max="4" width="14.125" style="2" customWidth="1"/>
    <col min="5" max="5" width="12.125" style="5" customWidth="1"/>
    <col min="6" max="7" width="12.625" style="2" customWidth="1"/>
    <col min="8" max="8" width="7.25390625" style="4" customWidth="1"/>
    <col min="9" max="9" width="8.125" style="2" customWidth="1"/>
    <col min="10" max="10" width="12.625" style="2" customWidth="1"/>
    <col min="11" max="11" width="14.625" style="2" customWidth="1"/>
    <col min="12" max="12" width="9.125" style="1" customWidth="1"/>
    <col min="13" max="13" width="10.625" style="4" customWidth="1"/>
    <col min="14" max="14" width="9.00390625" style="6" customWidth="1"/>
    <col min="15" max="28" width="9.00390625" style="1" customWidth="1"/>
    <col min="29" max="29" width="8.875" style="1" customWidth="1"/>
    <col min="30" max="16384" width="9.00390625" style="1" customWidth="1"/>
  </cols>
  <sheetData>
    <row r="1" spans="1:15" ht="13.5">
      <c r="A1" s="6" t="s">
        <v>16</v>
      </c>
      <c r="L1" s="1" t="s">
        <v>14</v>
      </c>
      <c r="M1" s="4">
        <f>AVERAGE(M4:M98)</f>
        <v>11.451402665140368</v>
      </c>
      <c r="N1" s="6" t="s">
        <v>60</v>
      </c>
      <c r="O1" s="16">
        <f>STDEVA(M4:M75)</f>
        <v>0.9349049989014575</v>
      </c>
    </row>
    <row r="2" spans="1:13" ht="13.5">
      <c r="A2" s="1" t="s">
        <v>53</v>
      </c>
      <c r="B2" s="1" t="s">
        <v>15</v>
      </c>
      <c r="C2" s="1" t="s">
        <v>2</v>
      </c>
      <c r="D2" s="2" t="s">
        <v>3</v>
      </c>
      <c r="E2" s="5" t="s">
        <v>4</v>
      </c>
      <c r="F2" s="2" t="s">
        <v>18</v>
      </c>
      <c r="G2" s="2" t="s">
        <v>19</v>
      </c>
      <c r="H2" s="4" t="s">
        <v>5</v>
      </c>
      <c r="I2" s="2" t="s">
        <v>6</v>
      </c>
      <c r="J2" s="2" t="s">
        <v>20</v>
      </c>
      <c r="K2" s="2" t="s">
        <v>22</v>
      </c>
      <c r="L2" s="1" t="s">
        <v>0</v>
      </c>
      <c r="M2" s="4" t="s">
        <v>7</v>
      </c>
    </row>
    <row r="3" spans="1:20" ht="13.5">
      <c r="A3" s="1">
        <v>0</v>
      </c>
      <c r="B3" s="1">
        <v>2008</v>
      </c>
      <c r="C3" s="3">
        <v>39689</v>
      </c>
      <c r="D3" s="5">
        <v>5.3</v>
      </c>
      <c r="E3" s="7"/>
      <c r="F3" s="7"/>
      <c r="G3" s="7"/>
      <c r="H3" s="7"/>
      <c r="I3" s="7"/>
      <c r="J3" s="7"/>
      <c r="K3" s="7"/>
      <c r="L3" s="7"/>
      <c r="M3" s="8"/>
      <c r="N3" s="6" t="s">
        <v>17</v>
      </c>
      <c r="S3" s="6" t="s">
        <v>23</v>
      </c>
      <c r="T3" s="6" t="s">
        <v>24</v>
      </c>
    </row>
    <row r="4" spans="1:29" ht="13.5">
      <c r="A4" s="1">
        <v>1</v>
      </c>
      <c r="C4" s="3">
        <v>39701</v>
      </c>
      <c r="D4" s="2">
        <v>416</v>
      </c>
      <c r="E4" s="9">
        <v>416</v>
      </c>
      <c r="F4" s="2">
        <v>171</v>
      </c>
      <c r="G4" s="2">
        <f aca="true" t="shared" si="0" ref="G4:G93">F4/1.05</f>
        <v>162.85714285714286</v>
      </c>
      <c r="H4" s="4">
        <v>36.79</v>
      </c>
      <c r="I4" s="2">
        <f aca="true" t="shared" si="1" ref="I4:I93">G4*H4*1.05</f>
        <v>6291.09</v>
      </c>
      <c r="J4" s="2">
        <f aca="true" t="shared" si="2" ref="J4:J93">H4*53.8</f>
        <v>1979.302</v>
      </c>
      <c r="K4" s="2">
        <f aca="true" t="shared" si="3" ref="K4:K93">I4-J4</f>
        <v>4311.7880000000005</v>
      </c>
      <c r="L4" s="1" t="s">
        <v>1</v>
      </c>
      <c r="M4" s="4">
        <f aca="true" t="shared" si="4" ref="M4:M19">E4/H4</f>
        <v>11.307420494699647</v>
      </c>
      <c r="N4" s="6" t="s">
        <v>21</v>
      </c>
      <c r="S4" s="12" t="s">
        <v>8</v>
      </c>
      <c r="T4" s="1">
        <v>39500</v>
      </c>
      <c r="U4" s="1" t="s">
        <v>25</v>
      </c>
      <c r="W4" s="21"/>
      <c r="X4" s="21"/>
      <c r="AA4" s="4"/>
      <c r="AB4" s="14"/>
      <c r="AC4" s="15"/>
    </row>
    <row r="5" spans="1:29" ht="13.5">
      <c r="A5" s="1">
        <v>2</v>
      </c>
      <c r="C5" s="3">
        <v>39708</v>
      </c>
      <c r="D5" s="2">
        <v>881</v>
      </c>
      <c r="E5" s="9">
        <v>465.8</v>
      </c>
      <c r="F5" s="2">
        <v>170</v>
      </c>
      <c r="G5" s="2">
        <f t="shared" si="0"/>
        <v>161.9047619047619</v>
      </c>
      <c r="H5" s="4">
        <v>37.59</v>
      </c>
      <c r="I5" s="2">
        <f t="shared" si="1"/>
        <v>6390.3</v>
      </c>
      <c r="J5" s="2">
        <f t="shared" si="2"/>
        <v>2022.342</v>
      </c>
      <c r="K5" s="2">
        <f t="shared" si="3"/>
        <v>4367.9580000000005</v>
      </c>
      <c r="L5" s="1" t="s">
        <v>1</v>
      </c>
      <c r="M5" s="4">
        <f t="shared" si="4"/>
        <v>12.391593508911944</v>
      </c>
      <c r="N5" s="6" t="s">
        <v>30</v>
      </c>
      <c r="S5" s="12" t="s">
        <v>9</v>
      </c>
      <c r="T5" s="1">
        <v>37800</v>
      </c>
      <c r="U5" s="1" t="s">
        <v>10</v>
      </c>
      <c r="W5" s="17"/>
      <c r="X5" s="17"/>
      <c r="AA5" s="4"/>
      <c r="AB5" s="14"/>
      <c r="AC5" s="15"/>
    </row>
    <row r="6" spans="1:29" ht="13.5">
      <c r="A6" s="1">
        <v>3</v>
      </c>
      <c r="C6" s="3">
        <v>39713</v>
      </c>
      <c r="D6" s="2">
        <v>1121</v>
      </c>
      <c r="E6" s="9">
        <v>239.4</v>
      </c>
      <c r="F6" s="2">
        <v>167</v>
      </c>
      <c r="G6" s="2">
        <f t="shared" si="0"/>
        <v>159.04761904761904</v>
      </c>
      <c r="H6" s="4">
        <v>19.62</v>
      </c>
      <c r="I6" s="2">
        <f t="shared" si="1"/>
        <v>3276.54</v>
      </c>
      <c r="J6" s="2">
        <f t="shared" si="2"/>
        <v>1055.556</v>
      </c>
      <c r="K6" s="2">
        <f t="shared" si="3"/>
        <v>2220.984</v>
      </c>
      <c r="L6" s="1" t="s">
        <v>1</v>
      </c>
      <c r="M6" s="4">
        <f t="shared" si="4"/>
        <v>12.20183486238532</v>
      </c>
      <c r="N6" s="6" t="s">
        <v>31</v>
      </c>
      <c r="S6" s="12" t="s">
        <v>11</v>
      </c>
      <c r="T6" s="11">
        <v>22470</v>
      </c>
      <c r="U6" s="1" t="s">
        <v>10</v>
      </c>
      <c r="W6" s="17"/>
      <c r="X6" s="17"/>
      <c r="AA6" s="4"/>
      <c r="AB6" s="14"/>
      <c r="AC6" s="15"/>
    </row>
    <row r="7" spans="1:29" ht="13.5">
      <c r="A7" s="1">
        <v>4</v>
      </c>
      <c r="C7" s="3">
        <v>39713</v>
      </c>
      <c r="D7" s="2">
        <v>1335</v>
      </c>
      <c r="E7" s="5">
        <v>214.3</v>
      </c>
      <c r="F7" s="2">
        <v>185.85</v>
      </c>
      <c r="G7" s="2">
        <f t="shared" si="0"/>
        <v>177</v>
      </c>
      <c r="H7" s="4">
        <v>25</v>
      </c>
      <c r="I7" s="2">
        <f t="shared" si="1"/>
        <v>4646.25</v>
      </c>
      <c r="J7" s="2">
        <f t="shared" si="2"/>
        <v>1345</v>
      </c>
      <c r="K7" s="2">
        <f t="shared" si="3"/>
        <v>3301.25</v>
      </c>
      <c r="L7" s="1" t="s">
        <v>33</v>
      </c>
      <c r="M7" s="4">
        <f t="shared" si="4"/>
        <v>8.572000000000001</v>
      </c>
      <c r="N7" s="6" t="s">
        <v>32</v>
      </c>
      <c r="S7" s="12" t="s">
        <v>12</v>
      </c>
      <c r="T7" s="1">
        <v>1500</v>
      </c>
      <c r="U7" s="1" t="s">
        <v>10</v>
      </c>
      <c r="W7" s="17"/>
      <c r="X7" s="17"/>
      <c r="AA7" s="4"/>
      <c r="AB7" s="14"/>
      <c r="AC7" s="15"/>
    </row>
    <row r="8" spans="1:29" ht="13.5">
      <c r="A8" s="1">
        <v>5</v>
      </c>
      <c r="C8" s="3">
        <v>39715</v>
      </c>
      <c r="D8" s="2">
        <v>1629</v>
      </c>
      <c r="E8" s="5">
        <v>293.5</v>
      </c>
      <c r="F8" s="2">
        <v>167</v>
      </c>
      <c r="G8" s="2">
        <f t="shared" si="0"/>
        <v>159.04761904761904</v>
      </c>
      <c r="H8" s="4">
        <v>34.85</v>
      </c>
      <c r="I8" s="2">
        <f t="shared" si="1"/>
        <v>5819.950000000001</v>
      </c>
      <c r="J8" s="2">
        <f t="shared" si="2"/>
        <v>1874.93</v>
      </c>
      <c r="K8" s="2">
        <f t="shared" si="3"/>
        <v>3945.0200000000004</v>
      </c>
      <c r="L8" s="1" t="s">
        <v>1</v>
      </c>
      <c r="M8" s="4">
        <f t="shared" si="4"/>
        <v>8.42180774748924</v>
      </c>
      <c r="N8" s="6" t="s">
        <v>32</v>
      </c>
      <c r="S8" s="12" t="s">
        <v>13</v>
      </c>
      <c r="T8" s="1">
        <f>SUM(T4:T7)</f>
        <v>101270</v>
      </c>
      <c r="W8" s="17"/>
      <c r="X8" s="17"/>
      <c r="AA8" s="4"/>
      <c r="AB8" s="14"/>
      <c r="AC8" s="15"/>
    </row>
    <row r="9" spans="1:29" ht="13.5">
      <c r="A9" s="1">
        <v>6</v>
      </c>
      <c r="C9" s="3">
        <v>39731</v>
      </c>
      <c r="D9" s="2">
        <v>1980</v>
      </c>
      <c r="E9" s="9">
        <v>351.2</v>
      </c>
      <c r="F9" s="2">
        <v>160</v>
      </c>
      <c r="G9" s="2">
        <f t="shared" si="0"/>
        <v>152.38095238095238</v>
      </c>
      <c r="H9" s="4">
        <v>32</v>
      </c>
      <c r="I9" s="2">
        <f t="shared" si="1"/>
        <v>5120</v>
      </c>
      <c r="J9" s="2">
        <f t="shared" si="2"/>
        <v>1721.6</v>
      </c>
      <c r="K9" s="2">
        <f t="shared" si="3"/>
        <v>3398.4</v>
      </c>
      <c r="L9" s="1" t="s">
        <v>1</v>
      </c>
      <c r="M9" s="4">
        <f t="shared" si="4"/>
        <v>10.975</v>
      </c>
      <c r="N9" s="6" t="s">
        <v>31</v>
      </c>
      <c r="W9" s="17"/>
      <c r="X9" s="17"/>
      <c r="AA9" s="4"/>
      <c r="AB9" s="14"/>
      <c r="AC9" s="15"/>
    </row>
    <row r="10" spans="1:29" ht="13.5">
      <c r="A10" s="1">
        <v>7</v>
      </c>
      <c r="C10" s="3">
        <v>39731</v>
      </c>
      <c r="D10" s="2">
        <v>2078</v>
      </c>
      <c r="E10" s="9">
        <v>97.7</v>
      </c>
      <c r="F10" s="2">
        <v>160</v>
      </c>
      <c r="G10" s="2">
        <f t="shared" si="0"/>
        <v>152.38095238095238</v>
      </c>
      <c r="H10" s="4">
        <v>7.76</v>
      </c>
      <c r="I10" s="2">
        <f t="shared" si="1"/>
        <v>1241.6</v>
      </c>
      <c r="J10" s="2">
        <f t="shared" si="2"/>
        <v>417.48799999999994</v>
      </c>
      <c r="K10" s="2">
        <f t="shared" si="3"/>
        <v>824.112</v>
      </c>
      <c r="L10" s="1" t="s">
        <v>1</v>
      </c>
      <c r="M10" s="4">
        <f t="shared" si="4"/>
        <v>12.59020618556701</v>
      </c>
      <c r="N10" s="6" t="s">
        <v>34</v>
      </c>
      <c r="S10" s="6" t="s">
        <v>26</v>
      </c>
      <c r="T10" s="6" t="s">
        <v>27</v>
      </c>
      <c r="W10" s="17"/>
      <c r="X10" s="17"/>
      <c r="AA10" s="4"/>
      <c r="AB10" s="14"/>
      <c r="AC10" s="15"/>
    </row>
    <row r="11" spans="1:29" ht="13.5">
      <c r="A11" s="1">
        <v>8</v>
      </c>
      <c r="C11" s="3">
        <v>39736</v>
      </c>
      <c r="D11" s="2">
        <v>2418</v>
      </c>
      <c r="E11" s="5">
        <v>340.6</v>
      </c>
      <c r="F11" s="2">
        <v>158</v>
      </c>
      <c r="G11" s="2">
        <f t="shared" si="0"/>
        <v>150.47619047619048</v>
      </c>
      <c r="H11" s="4">
        <v>29</v>
      </c>
      <c r="I11" s="2">
        <f t="shared" si="1"/>
        <v>4582</v>
      </c>
      <c r="J11" s="2">
        <f t="shared" si="2"/>
        <v>1560.1999999999998</v>
      </c>
      <c r="K11" s="2">
        <f t="shared" si="3"/>
        <v>3021.8</v>
      </c>
      <c r="L11" s="1" t="s">
        <v>1</v>
      </c>
      <c r="M11" s="4">
        <f t="shared" si="4"/>
        <v>11.744827586206897</v>
      </c>
      <c r="N11" s="6" t="s">
        <v>31</v>
      </c>
      <c r="S11" s="12" t="s">
        <v>8</v>
      </c>
      <c r="T11" s="1">
        <v>51000</v>
      </c>
      <c r="U11" s="1" t="s">
        <v>25</v>
      </c>
      <c r="W11" s="17"/>
      <c r="X11" s="17"/>
      <c r="AA11" s="4"/>
      <c r="AB11" s="14"/>
      <c r="AC11" s="15"/>
    </row>
    <row r="12" spans="1:29" ht="13.5">
      <c r="A12" s="1">
        <v>9</v>
      </c>
      <c r="C12" s="3">
        <v>39741</v>
      </c>
      <c r="D12" s="2">
        <v>2781</v>
      </c>
      <c r="E12" s="5">
        <v>362.8</v>
      </c>
      <c r="F12" s="2">
        <v>151</v>
      </c>
      <c r="G12" s="2">
        <f t="shared" si="0"/>
        <v>143.8095238095238</v>
      </c>
      <c r="H12" s="4">
        <v>31.89</v>
      </c>
      <c r="I12" s="2">
        <f t="shared" si="1"/>
        <v>4815.389999999999</v>
      </c>
      <c r="J12" s="2">
        <f t="shared" si="2"/>
        <v>1715.682</v>
      </c>
      <c r="K12" s="2">
        <f t="shared" si="3"/>
        <v>3099.7079999999996</v>
      </c>
      <c r="L12" s="1" t="s">
        <v>1</v>
      </c>
      <c r="M12" s="4">
        <f t="shared" si="4"/>
        <v>11.376607086861085</v>
      </c>
      <c r="N12" s="6" t="s">
        <v>31</v>
      </c>
      <c r="S12" s="12" t="s">
        <v>9</v>
      </c>
      <c r="T12" s="1">
        <v>50400</v>
      </c>
      <c r="U12" s="1" t="s">
        <v>10</v>
      </c>
      <c r="W12" s="17"/>
      <c r="X12" s="17"/>
      <c r="AA12" s="4"/>
      <c r="AB12" s="14"/>
      <c r="AC12" s="15"/>
    </row>
    <row r="13" spans="1:29" ht="13.5">
      <c r="A13" s="1">
        <v>10</v>
      </c>
      <c r="C13" s="3">
        <v>39748</v>
      </c>
      <c r="D13" s="2">
        <v>3212</v>
      </c>
      <c r="E13" s="5">
        <v>430.8</v>
      </c>
      <c r="F13" s="2">
        <v>142</v>
      </c>
      <c r="G13" s="2">
        <f t="shared" si="0"/>
        <v>135.23809523809524</v>
      </c>
      <c r="H13" s="4">
        <v>34</v>
      </c>
      <c r="I13" s="2">
        <f t="shared" si="1"/>
        <v>4828.000000000001</v>
      </c>
      <c r="J13" s="2">
        <f t="shared" si="2"/>
        <v>1829.1999999999998</v>
      </c>
      <c r="K13" s="2">
        <f t="shared" si="3"/>
        <v>2998.800000000001</v>
      </c>
      <c r="L13" s="1" t="s">
        <v>1</v>
      </c>
      <c r="M13" s="4">
        <f t="shared" si="4"/>
        <v>12.670588235294119</v>
      </c>
      <c r="N13" s="6" t="s">
        <v>31</v>
      </c>
      <c r="S13" s="12" t="s">
        <v>11</v>
      </c>
      <c r="T13" s="11">
        <v>22470</v>
      </c>
      <c r="U13" s="1" t="s">
        <v>10</v>
      </c>
      <c r="W13" s="20"/>
      <c r="X13" s="20"/>
      <c r="AA13" s="4"/>
      <c r="AB13" s="14"/>
      <c r="AC13" s="15"/>
    </row>
    <row r="14" spans="1:29" ht="13.5">
      <c r="A14" s="1">
        <v>11</v>
      </c>
      <c r="C14" s="3">
        <v>39754</v>
      </c>
      <c r="D14" s="2">
        <v>3466</v>
      </c>
      <c r="E14" s="5">
        <v>254.1</v>
      </c>
      <c r="F14" s="2">
        <v>146</v>
      </c>
      <c r="G14" s="2">
        <f t="shared" si="0"/>
        <v>139.04761904761904</v>
      </c>
      <c r="H14" s="4">
        <v>25</v>
      </c>
      <c r="I14" s="2">
        <f t="shared" si="1"/>
        <v>3650</v>
      </c>
      <c r="J14" s="2">
        <f t="shared" si="2"/>
        <v>1345</v>
      </c>
      <c r="K14" s="2">
        <f t="shared" si="3"/>
        <v>2305</v>
      </c>
      <c r="L14" s="1" t="s">
        <v>35</v>
      </c>
      <c r="M14" s="4">
        <f t="shared" si="4"/>
        <v>10.164</v>
      </c>
      <c r="N14" s="6" t="s">
        <v>36</v>
      </c>
      <c r="S14" s="12" t="s">
        <v>12</v>
      </c>
      <c r="T14" s="1">
        <v>1500</v>
      </c>
      <c r="U14" s="1" t="s">
        <v>10</v>
      </c>
      <c r="AA14" s="4"/>
      <c r="AB14" s="14"/>
      <c r="AC14" s="15"/>
    </row>
    <row r="15" spans="1:29" ht="13.5">
      <c r="A15" s="1">
        <v>12</v>
      </c>
      <c r="C15" s="3">
        <v>39757</v>
      </c>
      <c r="D15" s="2">
        <v>3934</v>
      </c>
      <c r="E15" s="5">
        <v>467.2</v>
      </c>
      <c r="F15" s="2">
        <v>136</v>
      </c>
      <c r="G15" s="2">
        <f t="shared" si="0"/>
        <v>129.52380952380952</v>
      </c>
      <c r="H15" s="4">
        <v>36</v>
      </c>
      <c r="I15" s="2">
        <f t="shared" si="1"/>
        <v>4896.000000000001</v>
      </c>
      <c r="J15" s="2">
        <f t="shared" si="2"/>
        <v>1936.8</v>
      </c>
      <c r="K15" s="2">
        <f t="shared" si="3"/>
        <v>2959.2000000000007</v>
      </c>
      <c r="L15" s="1" t="s">
        <v>1</v>
      </c>
      <c r="M15" s="4">
        <f t="shared" si="4"/>
        <v>12.977777777777778</v>
      </c>
      <c r="N15" s="6" t="s">
        <v>37</v>
      </c>
      <c r="S15" s="12" t="s">
        <v>13</v>
      </c>
      <c r="T15" s="1">
        <f>SUM(T11:T14)</f>
        <v>125370</v>
      </c>
      <c r="AA15" s="4"/>
      <c r="AB15" s="14"/>
      <c r="AC15" s="15"/>
    </row>
    <row r="16" spans="1:29" ht="13.5">
      <c r="A16" s="1">
        <v>13</v>
      </c>
      <c r="C16" s="3">
        <v>39762</v>
      </c>
      <c r="D16" s="2">
        <v>4328</v>
      </c>
      <c r="E16" s="5">
        <v>394.6</v>
      </c>
      <c r="F16" s="2">
        <v>130</v>
      </c>
      <c r="G16" s="2">
        <f t="shared" si="0"/>
        <v>123.80952380952381</v>
      </c>
      <c r="H16" s="4">
        <v>33.99</v>
      </c>
      <c r="I16" s="2">
        <f t="shared" si="1"/>
        <v>4418.700000000001</v>
      </c>
      <c r="J16" s="2">
        <f t="shared" si="2"/>
        <v>1828.662</v>
      </c>
      <c r="K16" s="2">
        <f t="shared" si="3"/>
        <v>2590.0380000000005</v>
      </c>
      <c r="L16" s="1" t="s">
        <v>1</v>
      </c>
      <c r="M16" s="4">
        <f t="shared" si="4"/>
        <v>11.609296852015298</v>
      </c>
      <c r="N16" s="6" t="s">
        <v>38</v>
      </c>
      <c r="U16" s="12"/>
      <c r="AA16" s="4"/>
      <c r="AB16" s="14"/>
      <c r="AC16" s="15"/>
    </row>
    <row r="17" spans="1:29" ht="13.5">
      <c r="A17" s="1">
        <v>14</v>
      </c>
      <c r="C17" s="3">
        <v>39766</v>
      </c>
      <c r="D17" s="2">
        <v>4655</v>
      </c>
      <c r="E17" s="5">
        <v>326.2</v>
      </c>
      <c r="F17" s="2">
        <v>130</v>
      </c>
      <c r="G17" s="2">
        <f t="shared" si="0"/>
        <v>123.80952380952381</v>
      </c>
      <c r="H17" s="4">
        <v>25</v>
      </c>
      <c r="I17" s="2">
        <f t="shared" si="1"/>
        <v>3250.0000000000005</v>
      </c>
      <c r="J17" s="2">
        <f t="shared" si="2"/>
        <v>1345</v>
      </c>
      <c r="K17" s="2">
        <f t="shared" si="3"/>
        <v>1905.0000000000005</v>
      </c>
      <c r="L17" s="1" t="s">
        <v>1</v>
      </c>
      <c r="M17" s="4">
        <f t="shared" si="4"/>
        <v>13.048</v>
      </c>
      <c r="N17" s="6" t="s">
        <v>39</v>
      </c>
      <c r="S17" s="6" t="s">
        <v>29</v>
      </c>
      <c r="T17" s="6" t="s">
        <v>28</v>
      </c>
      <c r="AA17" s="4"/>
      <c r="AB17" s="14"/>
      <c r="AC17" s="15"/>
    </row>
    <row r="18" spans="1:29" ht="13.5">
      <c r="A18" s="1">
        <v>15</v>
      </c>
      <c r="C18" s="3">
        <v>39772</v>
      </c>
      <c r="D18" s="2">
        <v>4990</v>
      </c>
      <c r="E18" s="5">
        <v>334.9</v>
      </c>
      <c r="F18" s="2">
        <v>127</v>
      </c>
      <c r="G18" s="2">
        <f t="shared" si="0"/>
        <v>120.95238095238095</v>
      </c>
      <c r="H18" s="4">
        <v>30.46</v>
      </c>
      <c r="I18" s="2">
        <f t="shared" si="1"/>
        <v>3868.4200000000005</v>
      </c>
      <c r="J18" s="2">
        <f t="shared" si="2"/>
        <v>1638.748</v>
      </c>
      <c r="K18" s="2">
        <f t="shared" si="3"/>
        <v>2229.6720000000005</v>
      </c>
      <c r="L18" s="1" t="s">
        <v>1</v>
      </c>
      <c r="M18" s="4">
        <f t="shared" si="4"/>
        <v>10.994747209455022</v>
      </c>
      <c r="N18" s="6" t="s">
        <v>40</v>
      </c>
      <c r="S18" s="12" t="s">
        <v>8</v>
      </c>
      <c r="T18" s="1">
        <v>39500</v>
      </c>
      <c r="U18" s="1" t="s">
        <v>25</v>
      </c>
      <c r="AA18" s="4"/>
      <c r="AB18" s="14"/>
      <c r="AC18" s="15"/>
    </row>
    <row r="19" spans="1:29" ht="13.5">
      <c r="A19" s="1">
        <v>16</v>
      </c>
      <c r="B19" s="13"/>
      <c r="C19" s="3">
        <v>39795</v>
      </c>
      <c r="D19" s="2">
        <v>5260</v>
      </c>
      <c r="E19" s="5">
        <v>270.4</v>
      </c>
      <c r="F19" s="2">
        <v>109</v>
      </c>
      <c r="G19" s="2">
        <f t="shared" si="0"/>
        <v>103.80952380952381</v>
      </c>
      <c r="H19" s="4">
        <v>30.12</v>
      </c>
      <c r="I19" s="2">
        <f t="shared" si="1"/>
        <v>3283.0800000000004</v>
      </c>
      <c r="J19" s="2">
        <f t="shared" si="2"/>
        <v>1620.456</v>
      </c>
      <c r="K19" s="2">
        <f t="shared" si="3"/>
        <v>1662.6240000000005</v>
      </c>
      <c r="L19" s="1" t="s">
        <v>1</v>
      </c>
      <c r="M19" s="4">
        <f t="shared" si="4"/>
        <v>8.97742363877822</v>
      </c>
      <c r="N19" s="6" t="s">
        <v>41</v>
      </c>
      <c r="S19" s="12" t="s">
        <v>9</v>
      </c>
      <c r="T19" s="1">
        <v>37800</v>
      </c>
      <c r="U19" s="1" t="s">
        <v>10</v>
      </c>
      <c r="AA19" s="4"/>
      <c r="AB19" s="14"/>
      <c r="AC19" s="15"/>
    </row>
    <row r="20" spans="1:29" ht="13.5">
      <c r="A20" s="1">
        <v>17</v>
      </c>
      <c r="B20" s="6"/>
      <c r="C20" s="3">
        <v>39802</v>
      </c>
      <c r="D20" s="2">
        <v>5631</v>
      </c>
      <c r="E20" s="5">
        <v>370.6</v>
      </c>
      <c r="F20" s="2">
        <v>107</v>
      </c>
      <c r="G20" s="2">
        <f t="shared" si="0"/>
        <v>101.9047619047619</v>
      </c>
      <c r="H20" s="4">
        <v>32.6</v>
      </c>
      <c r="I20" s="2">
        <f t="shared" si="1"/>
        <v>3488.2000000000003</v>
      </c>
      <c r="J20" s="2">
        <f t="shared" si="2"/>
        <v>1753.8799999999999</v>
      </c>
      <c r="K20" s="2">
        <f t="shared" si="3"/>
        <v>1734.3200000000004</v>
      </c>
      <c r="L20" s="1" t="s">
        <v>1</v>
      </c>
      <c r="M20" s="4">
        <f aca="true" t="shared" si="5" ref="M20:M93">E20/H20</f>
        <v>11.368098159509202</v>
      </c>
      <c r="N20" s="6" t="s">
        <v>31</v>
      </c>
      <c r="S20" s="12" t="s">
        <v>11</v>
      </c>
      <c r="T20" s="11">
        <v>22470</v>
      </c>
      <c r="U20" s="1" t="s">
        <v>10</v>
      </c>
      <c r="AA20" s="4"/>
      <c r="AB20" s="14"/>
      <c r="AC20" s="15"/>
    </row>
    <row r="21" spans="1:29" ht="13.5">
      <c r="A21" s="1">
        <v>18</v>
      </c>
      <c r="B21" s="6"/>
      <c r="C21" s="3">
        <v>39808</v>
      </c>
      <c r="D21" s="2">
        <v>6042</v>
      </c>
      <c r="E21" s="5">
        <v>411.6</v>
      </c>
      <c r="F21" s="2">
        <v>105</v>
      </c>
      <c r="G21" s="2">
        <f t="shared" si="0"/>
        <v>100</v>
      </c>
      <c r="H21" s="4">
        <v>34.51</v>
      </c>
      <c r="I21" s="2">
        <f t="shared" si="1"/>
        <v>3623.55</v>
      </c>
      <c r="J21" s="2">
        <f t="shared" si="2"/>
        <v>1856.6379999999997</v>
      </c>
      <c r="K21" s="2">
        <f t="shared" si="3"/>
        <v>1766.9120000000005</v>
      </c>
      <c r="L21" s="1" t="s">
        <v>1</v>
      </c>
      <c r="M21" s="4">
        <f t="shared" si="5"/>
        <v>11.926977687626776</v>
      </c>
      <c r="N21" s="6" t="s">
        <v>31</v>
      </c>
      <c r="S21" s="12" t="s">
        <v>12</v>
      </c>
      <c r="T21" s="1">
        <v>1500</v>
      </c>
      <c r="U21" s="1" t="s">
        <v>10</v>
      </c>
      <c r="AA21" s="4"/>
      <c r="AB21" s="14"/>
      <c r="AC21" s="15"/>
    </row>
    <row r="22" spans="1:29" ht="13.5">
      <c r="A22" s="1">
        <v>19</v>
      </c>
      <c r="B22" s="1">
        <v>2009</v>
      </c>
      <c r="C22" s="3">
        <v>39818</v>
      </c>
      <c r="D22" s="2">
        <v>6289</v>
      </c>
      <c r="E22" s="5">
        <v>246.9</v>
      </c>
      <c r="F22" s="2">
        <v>104</v>
      </c>
      <c r="G22" s="2">
        <f t="shared" si="0"/>
        <v>99.04761904761904</v>
      </c>
      <c r="H22" s="4">
        <v>22.12</v>
      </c>
      <c r="I22" s="2">
        <f t="shared" si="1"/>
        <v>2300.48</v>
      </c>
      <c r="J22" s="2">
        <f t="shared" si="2"/>
        <v>1190.056</v>
      </c>
      <c r="K22" s="2">
        <f t="shared" si="3"/>
        <v>1110.424</v>
      </c>
      <c r="L22" s="1" t="s">
        <v>1</v>
      </c>
      <c r="M22" s="4">
        <f t="shared" si="5"/>
        <v>11.161844484629295</v>
      </c>
      <c r="N22" s="6" t="s">
        <v>42</v>
      </c>
      <c r="S22" s="12" t="s">
        <v>13</v>
      </c>
      <c r="T22" s="1">
        <f>SUM(T18:T21)</f>
        <v>101270</v>
      </c>
      <c r="AA22" s="4"/>
      <c r="AB22" s="14"/>
      <c r="AC22" s="15"/>
    </row>
    <row r="23" spans="1:29" ht="14.25" thickBot="1">
      <c r="A23" s="1">
        <v>20</v>
      </c>
      <c r="B23" s="6"/>
      <c r="C23" s="3">
        <v>39823</v>
      </c>
      <c r="D23" s="2">
        <v>6624</v>
      </c>
      <c r="E23" s="5">
        <v>334.7</v>
      </c>
      <c r="F23" s="2">
        <v>104</v>
      </c>
      <c r="G23" s="2">
        <f t="shared" si="0"/>
        <v>99.04761904761904</v>
      </c>
      <c r="H23" s="4">
        <v>30.51</v>
      </c>
      <c r="I23" s="2">
        <f t="shared" si="1"/>
        <v>3173.04</v>
      </c>
      <c r="J23" s="2">
        <f t="shared" si="2"/>
        <v>1641.438</v>
      </c>
      <c r="K23" s="2">
        <f t="shared" si="3"/>
        <v>1531.6019999999999</v>
      </c>
      <c r="L23" s="1" t="s">
        <v>1</v>
      </c>
      <c r="M23" s="4">
        <f t="shared" si="5"/>
        <v>10.970173713536544</v>
      </c>
      <c r="N23" s="6" t="s">
        <v>40</v>
      </c>
      <c r="AA23" s="4"/>
      <c r="AB23" s="14"/>
      <c r="AC23" s="15"/>
    </row>
    <row r="24" spans="1:29" ht="13.5">
      <c r="A24" s="1">
        <v>21</v>
      </c>
      <c r="B24" s="6"/>
      <c r="C24" s="3">
        <v>39823</v>
      </c>
      <c r="D24" s="2">
        <v>6821</v>
      </c>
      <c r="E24" s="5">
        <v>196.9</v>
      </c>
      <c r="F24" s="2">
        <v>104</v>
      </c>
      <c r="G24" s="2">
        <f t="shared" si="0"/>
        <v>99.04761904761904</v>
      </c>
      <c r="H24" s="4">
        <v>17.89</v>
      </c>
      <c r="I24" s="2">
        <f t="shared" si="1"/>
        <v>1860.56</v>
      </c>
      <c r="J24" s="2">
        <f t="shared" si="2"/>
        <v>962.482</v>
      </c>
      <c r="K24" s="2">
        <f t="shared" si="3"/>
        <v>898.078</v>
      </c>
      <c r="L24" s="1" t="s">
        <v>43</v>
      </c>
      <c r="M24" s="4">
        <f t="shared" si="5"/>
        <v>11.006148686416992</v>
      </c>
      <c r="N24" s="6" t="s">
        <v>44</v>
      </c>
      <c r="S24" s="19" t="s">
        <v>72</v>
      </c>
      <c r="T24" s="19"/>
      <c r="AA24" s="4"/>
      <c r="AB24" s="14"/>
      <c r="AC24" s="15"/>
    </row>
    <row r="25" spans="1:29" ht="13.5">
      <c r="A25" s="1">
        <v>22</v>
      </c>
      <c r="B25" s="6"/>
      <c r="C25" s="3">
        <v>39827</v>
      </c>
      <c r="D25" s="2">
        <v>7130</v>
      </c>
      <c r="E25" s="5">
        <v>309.1</v>
      </c>
      <c r="F25" s="2">
        <v>102</v>
      </c>
      <c r="G25" s="2">
        <f t="shared" si="0"/>
        <v>97.14285714285714</v>
      </c>
      <c r="H25" s="4">
        <v>24.02</v>
      </c>
      <c r="I25" s="2">
        <f t="shared" si="1"/>
        <v>2450.04</v>
      </c>
      <c r="J25" s="2">
        <f t="shared" si="2"/>
        <v>1292.2759999999998</v>
      </c>
      <c r="K25" s="2">
        <f t="shared" si="3"/>
        <v>1157.7640000000001</v>
      </c>
      <c r="L25" s="1" t="s">
        <v>1</v>
      </c>
      <c r="M25" s="4">
        <f t="shared" si="5"/>
        <v>12.868442964196504</v>
      </c>
      <c r="N25" s="6" t="s">
        <v>39</v>
      </c>
      <c r="S25" s="22" t="s">
        <v>61</v>
      </c>
      <c r="T25" s="17">
        <v>11.442666900676086</v>
      </c>
      <c r="U25" s="6" t="s">
        <v>73</v>
      </c>
      <c r="AA25" s="4"/>
      <c r="AB25" s="14"/>
      <c r="AC25" s="15"/>
    </row>
    <row r="26" spans="1:29" ht="13.5">
      <c r="A26" s="1">
        <v>23</v>
      </c>
      <c r="C26" s="3">
        <v>39833</v>
      </c>
      <c r="D26" s="2">
        <v>7473</v>
      </c>
      <c r="E26" s="5">
        <v>342.8</v>
      </c>
      <c r="F26" s="2">
        <v>104</v>
      </c>
      <c r="G26" s="2">
        <f t="shared" si="0"/>
        <v>99.04761904761904</v>
      </c>
      <c r="H26" s="4">
        <v>29.58</v>
      </c>
      <c r="I26" s="2">
        <f t="shared" si="1"/>
        <v>3076.3199999999993</v>
      </c>
      <c r="J26" s="2">
        <f t="shared" si="2"/>
        <v>1591.4039999999998</v>
      </c>
      <c r="K26" s="2">
        <f t="shared" si="3"/>
        <v>1484.9159999999995</v>
      </c>
      <c r="L26" s="1" t="s">
        <v>1</v>
      </c>
      <c r="M26" s="10">
        <f t="shared" si="5"/>
        <v>11.588911426639623</v>
      </c>
      <c r="N26" s="6" t="s">
        <v>45</v>
      </c>
      <c r="S26" s="22" t="s">
        <v>62</v>
      </c>
      <c r="T26" s="17">
        <v>0.13887596166966212</v>
      </c>
      <c r="U26" s="6"/>
      <c r="AA26" s="4"/>
      <c r="AB26" s="14"/>
      <c r="AC26" s="15"/>
    </row>
    <row r="27" spans="1:29" ht="13.5">
      <c r="A27" s="1">
        <v>24</v>
      </c>
      <c r="C27" s="3">
        <v>39842</v>
      </c>
      <c r="D27" s="2">
        <v>7884</v>
      </c>
      <c r="E27" s="5">
        <v>410.5</v>
      </c>
      <c r="F27" s="2">
        <v>106</v>
      </c>
      <c r="G27" s="2">
        <f t="shared" si="0"/>
        <v>100.95238095238095</v>
      </c>
      <c r="H27" s="4">
        <v>34.21</v>
      </c>
      <c r="I27" s="2">
        <f t="shared" si="1"/>
        <v>3626.26</v>
      </c>
      <c r="J27" s="2">
        <f t="shared" si="2"/>
        <v>1840.498</v>
      </c>
      <c r="K27" s="2">
        <f t="shared" si="3"/>
        <v>1785.7620000000002</v>
      </c>
      <c r="L27" s="1" t="s">
        <v>1</v>
      </c>
      <c r="M27" s="4">
        <f t="shared" si="5"/>
        <v>11.999415375621163</v>
      </c>
      <c r="N27" s="6" t="s">
        <v>45</v>
      </c>
      <c r="S27" s="22" t="s">
        <v>76</v>
      </c>
      <c r="T27" s="17">
        <v>11.419146588625303</v>
      </c>
      <c r="U27" s="6" t="s">
        <v>73</v>
      </c>
      <c r="AA27" s="4"/>
      <c r="AB27" s="14"/>
      <c r="AC27" s="15"/>
    </row>
    <row r="28" spans="1:29" ht="13.5">
      <c r="A28" s="1">
        <v>25</v>
      </c>
      <c r="C28" s="3">
        <v>39854</v>
      </c>
      <c r="D28" s="2">
        <v>8166</v>
      </c>
      <c r="E28" s="5">
        <v>282.1</v>
      </c>
      <c r="F28" s="2">
        <v>108</v>
      </c>
      <c r="G28" s="2">
        <f t="shared" si="0"/>
        <v>102.85714285714285</v>
      </c>
      <c r="H28" s="4">
        <v>26.65</v>
      </c>
      <c r="I28" s="2">
        <f t="shared" si="1"/>
        <v>2878.2</v>
      </c>
      <c r="J28" s="2">
        <f t="shared" si="2"/>
        <v>1433.7699999999998</v>
      </c>
      <c r="K28" s="2">
        <f t="shared" si="3"/>
        <v>1444.43</v>
      </c>
      <c r="L28" s="1" t="s">
        <v>1</v>
      </c>
      <c r="M28" s="4">
        <f t="shared" si="5"/>
        <v>10.585365853658539</v>
      </c>
      <c r="N28" s="6" t="s">
        <v>46</v>
      </c>
      <c r="S28" s="22" t="s">
        <v>63</v>
      </c>
      <c r="T28" s="17" t="e">
        <v>#N/A</v>
      </c>
      <c r="U28" s="6"/>
      <c r="AA28" s="4"/>
      <c r="AB28" s="14"/>
      <c r="AC28" s="15"/>
    </row>
    <row r="29" spans="1:29" ht="13.5">
      <c r="A29" s="1">
        <v>26</v>
      </c>
      <c r="C29" s="3">
        <v>39860</v>
      </c>
      <c r="D29" s="2">
        <v>8488</v>
      </c>
      <c r="E29" s="5">
        <v>321.8</v>
      </c>
      <c r="F29" s="2">
        <v>110</v>
      </c>
      <c r="G29" s="2">
        <f t="shared" si="0"/>
        <v>104.76190476190476</v>
      </c>
      <c r="H29" s="4">
        <v>27.3</v>
      </c>
      <c r="I29" s="2">
        <f t="shared" si="1"/>
        <v>3003</v>
      </c>
      <c r="J29" s="2">
        <f t="shared" si="2"/>
        <v>1468.74</v>
      </c>
      <c r="K29" s="2">
        <f t="shared" si="3"/>
        <v>1534.26</v>
      </c>
      <c r="L29" s="1" t="s">
        <v>47</v>
      </c>
      <c r="M29" s="4">
        <f t="shared" si="5"/>
        <v>11.787545787545788</v>
      </c>
      <c r="N29" s="6" t="s">
        <v>45</v>
      </c>
      <c r="S29" s="22" t="s">
        <v>59</v>
      </c>
      <c r="T29" s="17">
        <v>0.9820013424042113</v>
      </c>
      <c r="U29" s="6"/>
      <c r="AA29" s="4"/>
      <c r="AB29" s="14"/>
      <c r="AC29" s="15"/>
    </row>
    <row r="30" spans="1:29" ht="13.5">
      <c r="A30" s="1">
        <v>27</v>
      </c>
      <c r="C30" s="3">
        <v>39865</v>
      </c>
      <c r="D30" s="2">
        <v>8866</v>
      </c>
      <c r="E30" s="5">
        <v>378.5</v>
      </c>
      <c r="F30" s="2">
        <v>108</v>
      </c>
      <c r="G30" s="2">
        <f t="shared" si="0"/>
        <v>102.85714285714285</v>
      </c>
      <c r="H30" s="4">
        <v>33.01</v>
      </c>
      <c r="I30" s="2">
        <f t="shared" si="1"/>
        <v>3565.0799999999995</v>
      </c>
      <c r="J30" s="2">
        <f t="shared" si="2"/>
        <v>1775.9379999999999</v>
      </c>
      <c r="K30" s="2">
        <f t="shared" si="3"/>
        <v>1789.1419999999996</v>
      </c>
      <c r="L30" s="1" t="s">
        <v>1</v>
      </c>
      <c r="M30" s="4">
        <f t="shared" si="5"/>
        <v>11.466222356861557</v>
      </c>
      <c r="N30" s="6" t="s">
        <v>45</v>
      </c>
      <c r="S30" s="22" t="s">
        <v>64</v>
      </c>
      <c r="T30" s="17">
        <v>0.964326636483673</v>
      </c>
      <c r="U30" s="6"/>
      <c r="AA30" s="4"/>
      <c r="AB30" s="14"/>
      <c r="AC30" s="15"/>
    </row>
    <row r="31" spans="1:29" ht="13.5">
      <c r="A31" s="1">
        <v>28</v>
      </c>
      <c r="C31" s="3">
        <v>39874</v>
      </c>
      <c r="D31" s="2">
        <v>9247</v>
      </c>
      <c r="E31" s="5">
        <v>380.5</v>
      </c>
      <c r="F31" s="2">
        <v>108</v>
      </c>
      <c r="G31" s="2">
        <f t="shared" si="0"/>
        <v>102.85714285714285</v>
      </c>
      <c r="H31" s="4">
        <v>35.34</v>
      </c>
      <c r="I31" s="2">
        <f t="shared" si="1"/>
        <v>3816.7200000000003</v>
      </c>
      <c r="J31" s="2">
        <f t="shared" si="2"/>
        <v>1901.2920000000001</v>
      </c>
      <c r="K31" s="2">
        <f t="shared" si="3"/>
        <v>1915.428</v>
      </c>
      <c r="L31" s="1" t="s">
        <v>1</v>
      </c>
      <c r="M31" s="4">
        <f t="shared" si="5"/>
        <v>10.766836445953592</v>
      </c>
      <c r="N31" s="6" t="s">
        <v>48</v>
      </c>
      <c r="S31" s="22" t="s">
        <v>65</v>
      </c>
      <c r="T31" s="17">
        <v>2.806750695010982</v>
      </c>
      <c r="U31" s="6"/>
      <c r="AA31" s="4"/>
      <c r="AB31" s="14"/>
      <c r="AC31" s="15"/>
    </row>
    <row r="32" spans="1:29" ht="13.5">
      <c r="A32" s="1">
        <v>29</v>
      </c>
      <c r="C32" s="3">
        <v>39877</v>
      </c>
      <c r="D32" s="2">
        <v>9488</v>
      </c>
      <c r="E32" s="5">
        <v>241.7</v>
      </c>
      <c r="F32" s="2">
        <v>108</v>
      </c>
      <c r="G32" s="2">
        <f t="shared" si="0"/>
        <v>102.85714285714285</v>
      </c>
      <c r="H32" s="4">
        <v>17.6</v>
      </c>
      <c r="I32" s="2">
        <f t="shared" si="1"/>
        <v>1900.8</v>
      </c>
      <c r="J32" s="2">
        <f t="shared" si="2"/>
        <v>946.88</v>
      </c>
      <c r="K32" s="2">
        <f t="shared" si="3"/>
        <v>953.92</v>
      </c>
      <c r="L32" s="1" t="s">
        <v>1</v>
      </c>
      <c r="M32" s="4">
        <f t="shared" si="5"/>
        <v>13.732954545454543</v>
      </c>
      <c r="N32" s="6" t="s">
        <v>49</v>
      </c>
      <c r="S32" s="22" t="s">
        <v>66</v>
      </c>
      <c r="T32" s="17">
        <v>-0.9247116102688211</v>
      </c>
      <c r="U32" s="6"/>
      <c r="AA32" s="4"/>
      <c r="AB32" s="14"/>
      <c r="AC32" s="15"/>
    </row>
    <row r="33" spans="1:29" ht="13.5">
      <c r="A33" s="1">
        <v>30</v>
      </c>
      <c r="C33" s="3">
        <v>39882</v>
      </c>
      <c r="D33" s="2">
        <v>9876</v>
      </c>
      <c r="E33" s="5">
        <v>387.3</v>
      </c>
      <c r="F33" s="2">
        <v>110</v>
      </c>
      <c r="G33" s="2">
        <f t="shared" si="0"/>
        <v>104.76190476190476</v>
      </c>
      <c r="H33" s="4">
        <v>32.69</v>
      </c>
      <c r="I33" s="2">
        <f t="shared" si="1"/>
        <v>3595.9</v>
      </c>
      <c r="J33" s="2">
        <f t="shared" si="2"/>
        <v>1758.7219999999998</v>
      </c>
      <c r="K33" s="2">
        <f t="shared" si="3"/>
        <v>1837.1780000000003</v>
      </c>
      <c r="L33" s="1" t="s">
        <v>1</v>
      </c>
      <c r="M33" s="4">
        <f t="shared" si="5"/>
        <v>11.84765983481187</v>
      </c>
      <c r="N33" s="6" t="s">
        <v>45</v>
      </c>
      <c r="S33" s="22" t="s">
        <v>67</v>
      </c>
      <c r="T33" s="17">
        <v>5.3111467979653035</v>
      </c>
      <c r="U33" s="6" t="s">
        <v>74</v>
      </c>
      <c r="AA33" s="4"/>
      <c r="AB33" s="14"/>
      <c r="AC33" s="15"/>
    </row>
    <row r="34" spans="1:29" ht="13.5">
      <c r="A34" s="1">
        <v>31</v>
      </c>
      <c r="C34" s="3">
        <v>39888</v>
      </c>
      <c r="D34" s="2">
        <v>10139</v>
      </c>
      <c r="E34" s="5">
        <v>263.4</v>
      </c>
      <c r="F34" s="2">
        <v>110</v>
      </c>
      <c r="G34" s="2">
        <f t="shared" si="0"/>
        <v>104.76190476190476</v>
      </c>
      <c r="H34" s="4">
        <v>22.17</v>
      </c>
      <c r="I34" s="2">
        <f t="shared" si="1"/>
        <v>2438.7000000000003</v>
      </c>
      <c r="J34" s="2">
        <f t="shared" si="2"/>
        <v>1192.746</v>
      </c>
      <c r="K34" s="2">
        <f t="shared" si="3"/>
        <v>1245.9540000000002</v>
      </c>
      <c r="L34" s="1" t="s">
        <v>1</v>
      </c>
      <c r="M34" s="4">
        <f t="shared" si="5"/>
        <v>11.880920162381594</v>
      </c>
      <c r="N34" s="6" t="s">
        <v>50</v>
      </c>
      <c r="S34" s="22" t="s">
        <v>68</v>
      </c>
      <c r="T34" s="17">
        <v>8.42180774748924</v>
      </c>
      <c r="U34" s="6" t="s">
        <v>74</v>
      </c>
      <c r="AA34" s="4"/>
      <c r="AB34" s="14"/>
      <c r="AC34" s="15"/>
    </row>
    <row r="35" spans="1:29" ht="13.5">
      <c r="A35" s="1">
        <v>32</v>
      </c>
      <c r="C35" s="3">
        <v>39892</v>
      </c>
      <c r="D35" s="2">
        <v>10544</v>
      </c>
      <c r="E35" s="5">
        <v>405</v>
      </c>
      <c r="F35" s="2">
        <v>110</v>
      </c>
      <c r="G35" s="2">
        <f t="shared" si="0"/>
        <v>104.76190476190476</v>
      </c>
      <c r="H35" s="4">
        <v>32.89</v>
      </c>
      <c r="I35" s="2">
        <f t="shared" si="1"/>
        <v>3617.9</v>
      </c>
      <c r="J35" s="2">
        <f t="shared" si="2"/>
        <v>1769.482</v>
      </c>
      <c r="K35" s="2">
        <f t="shared" si="3"/>
        <v>1848.4180000000001</v>
      </c>
      <c r="L35" s="1" t="s">
        <v>1</v>
      </c>
      <c r="M35" s="4">
        <f t="shared" si="5"/>
        <v>12.3137731833384</v>
      </c>
      <c r="N35" s="6" t="s">
        <v>31</v>
      </c>
      <c r="S35" s="22" t="s">
        <v>69</v>
      </c>
      <c r="T35" s="17">
        <v>13.732954545454543</v>
      </c>
      <c r="U35" s="6" t="s">
        <v>74</v>
      </c>
      <c r="AA35" s="4"/>
      <c r="AB35" s="14"/>
      <c r="AC35" s="15"/>
    </row>
    <row r="36" spans="1:29" ht="13.5">
      <c r="A36" s="1">
        <v>33</v>
      </c>
      <c r="C36" s="3">
        <v>39896</v>
      </c>
      <c r="D36" s="2">
        <v>10918</v>
      </c>
      <c r="E36" s="5">
        <v>373.5</v>
      </c>
      <c r="F36" s="2">
        <v>110</v>
      </c>
      <c r="G36" s="2">
        <f t="shared" si="0"/>
        <v>104.76190476190476</v>
      </c>
      <c r="H36" s="4">
        <v>32.58</v>
      </c>
      <c r="I36" s="2">
        <f t="shared" si="1"/>
        <v>3583.7999999999997</v>
      </c>
      <c r="J36" s="2">
        <f t="shared" si="2"/>
        <v>1752.8039999999999</v>
      </c>
      <c r="K36" s="2">
        <f t="shared" si="3"/>
        <v>1830.9959999999999</v>
      </c>
      <c r="L36" s="1" t="s">
        <v>1</v>
      </c>
      <c r="M36" s="4">
        <f t="shared" si="5"/>
        <v>11.464088397790055</v>
      </c>
      <c r="N36" s="6" t="s">
        <v>51</v>
      </c>
      <c r="S36" s="22" t="s">
        <v>70</v>
      </c>
      <c r="T36" s="17">
        <v>572.1333450338043</v>
      </c>
      <c r="U36" s="6" t="s">
        <v>75</v>
      </c>
      <c r="AA36" s="4"/>
      <c r="AB36" s="14"/>
      <c r="AC36" s="15"/>
    </row>
    <row r="37" spans="1:29" ht="14.25" thickBot="1">
      <c r="A37" s="1">
        <v>34</v>
      </c>
      <c r="C37" s="3">
        <v>39899</v>
      </c>
      <c r="D37" s="2">
        <v>11171</v>
      </c>
      <c r="E37" s="5">
        <v>253.3</v>
      </c>
      <c r="F37" s="2">
        <v>110</v>
      </c>
      <c r="G37" s="2">
        <f t="shared" si="0"/>
        <v>104.76190476190476</v>
      </c>
      <c r="H37" s="4">
        <v>22.16</v>
      </c>
      <c r="I37" s="2">
        <f t="shared" si="1"/>
        <v>2437.6000000000004</v>
      </c>
      <c r="J37" s="2">
        <f t="shared" si="2"/>
        <v>1192.2079999999999</v>
      </c>
      <c r="K37" s="2">
        <f t="shared" si="3"/>
        <v>1245.3920000000005</v>
      </c>
      <c r="L37" s="1" t="s">
        <v>1</v>
      </c>
      <c r="M37" s="4">
        <f t="shared" si="5"/>
        <v>11.430505415162456</v>
      </c>
      <c r="N37" s="6" t="s">
        <v>31</v>
      </c>
      <c r="S37" s="23" t="s">
        <v>71</v>
      </c>
      <c r="T37" s="18">
        <v>50</v>
      </c>
      <c r="AA37" s="4"/>
      <c r="AB37" s="14"/>
      <c r="AC37" s="15"/>
    </row>
    <row r="38" spans="1:29" ht="13.5">
      <c r="A38" s="1">
        <v>35</v>
      </c>
      <c r="C38" s="3">
        <v>39902</v>
      </c>
      <c r="D38" s="2">
        <v>11567</v>
      </c>
      <c r="E38" s="5">
        <v>396</v>
      </c>
      <c r="F38" s="2">
        <v>110</v>
      </c>
      <c r="G38" s="2">
        <f t="shared" si="0"/>
        <v>104.76190476190476</v>
      </c>
      <c r="H38" s="4">
        <v>36.2</v>
      </c>
      <c r="I38" s="2">
        <f t="shared" si="1"/>
        <v>3982.0000000000005</v>
      </c>
      <c r="J38" s="2">
        <f t="shared" si="2"/>
        <v>1947.56</v>
      </c>
      <c r="K38" s="2">
        <f t="shared" si="3"/>
        <v>2034.4400000000005</v>
      </c>
      <c r="L38" s="1" t="s">
        <v>1</v>
      </c>
      <c r="M38" s="4">
        <f t="shared" si="5"/>
        <v>10.939226519337016</v>
      </c>
      <c r="N38" s="6" t="s">
        <v>52</v>
      </c>
      <c r="AA38" s="4"/>
      <c r="AB38" s="14"/>
      <c r="AC38" s="15"/>
    </row>
    <row r="39" spans="1:29" ht="13.5">
      <c r="A39" s="1">
        <v>36</v>
      </c>
      <c r="C39" s="3">
        <v>39907</v>
      </c>
      <c r="D39" s="2">
        <v>11951</v>
      </c>
      <c r="E39" s="5">
        <v>383.4</v>
      </c>
      <c r="F39" s="2">
        <v>113</v>
      </c>
      <c r="G39" s="2">
        <f t="shared" si="0"/>
        <v>107.61904761904762</v>
      </c>
      <c r="H39" s="4">
        <v>34.85</v>
      </c>
      <c r="I39" s="2">
        <f t="shared" si="1"/>
        <v>3938.05</v>
      </c>
      <c r="J39" s="2">
        <f t="shared" si="2"/>
        <v>1874.93</v>
      </c>
      <c r="K39" s="2">
        <f t="shared" si="3"/>
        <v>2063.12</v>
      </c>
      <c r="L39" s="1" t="s">
        <v>1</v>
      </c>
      <c r="M39" s="4">
        <f t="shared" si="5"/>
        <v>11.001434720229554</v>
      </c>
      <c r="N39" s="6" t="s">
        <v>45</v>
      </c>
      <c r="S39" s="20"/>
      <c r="T39" s="20"/>
      <c r="AA39" s="4"/>
      <c r="AB39" s="14"/>
      <c r="AC39" s="15"/>
    </row>
    <row r="40" spans="1:29" ht="13.5">
      <c r="A40" s="1">
        <v>37</v>
      </c>
      <c r="C40" s="3">
        <v>39914</v>
      </c>
      <c r="D40" s="2">
        <v>12297</v>
      </c>
      <c r="E40" s="5">
        <v>346.7</v>
      </c>
      <c r="F40" s="2">
        <v>115</v>
      </c>
      <c r="G40" s="2">
        <f t="shared" si="0"/>
        <v>109.52380952380952</v>
      </c>
      <c r="H40" s="4">
        <v>29.81</v>
      </c>
      <c r="I40" s="2">
        <f t="shared" si="1"/>
        <v>3428.1499999999996</v>
      </c>
      <c r="J40" s="2">
        <f t="shared" si="2"/>
        <v>1603.7779999999998</v>
      </c>
      <c r="K40" s="2">
        <f t="shared" si="3"/>
        <v>1824.3719999999998</v>
      </c>
      <c r="L40" s="1" t="s">
        <v>1</v>
      </c>
      <c r="M40" s="4">
        <f t="shared" si="5"/>
        <v>11.630325394163032</v>
      </c>
      <c r="N40" s="6" t="s">
        <v>31</v>
      </c>
      <c r="S40" s="21"/>
      <c r="T40" s="21"/>
      <c r="AA40" s="4"/>
      <c r="AB40" s="14"/>
      <c r="AC40" s="15"/>
    </row>
    <row r="41" spans="1:29" ht="13.5">
      <c r="A41" s="1">
        <v>38</v>
      </c>
      <c r="C41" s="3">
        <v>39918</v>
      </c>
      <c r="D41" s="2">
        <v>12608</v>
      </c>
      <c r="E41" s="5">
        <v>310.4</v>
      </c>
      <c r="F41" s="2">
        <v>115</v>
      </c>
      <c r="G41" s="2">
        <f t="shared" si="0"/>
        <v>109.52380952380952</v>
      </c>
      <c r="H41" s="4">
        <v>27.57</v>
      </c>
      <c r="I41" s="2">
        <f t="shared" si="1"/>
        <v>3170.55</v>
      </c>
      <c r="J41" s="2">
        <f t="shared" si="2"/>
        <v>1483.2659999999998</v>
      </c>
      <c r="K41" s="2">
        <f t="shared" si="3"/>
        <v>1687.2840000000003</v>
      </c>
      <c r="L41" s="1" t="s">
        <v>1</v>
      </c>
      <c r="M41" s="4">
        <f t="shared" si="5"/>
        <v>11.258614435981137</v>
      </c>
      <c r="N41" s="6" t="s">
        <v>45</v>
      </c>
      <c r="S41" s="17"/>
      <c r="T41" s="17"/>
      <c r="AA41" s="4"/>
      <c r="AB41" s="14"/>
      <c r="AC41" s="15"/>
    </row>
    <row r="42" spans="1:29" ht="13.5">
      <c r="A42" s="1">
        <v>39</v>
      </c>
      <c r="C42" s="3">
        <v>39923</v>
      </c>
      <c r="D42" s="2">
        <v>12937</v>
      </c>
      <c r="E42" s="5">
        <v>328.7</v>
      </c>
      <c r="F42" s="2">
        <v>115</v>
      </c>
      <c r="G42" s="2">
        <f t="shared" si="0"/>
        <v>109.52380952380952</v>
      </c>
      <c r="H42" s="4">
        <v>29.55</v>
      </c>
      <c r="I42" s="2">
        <f t="shared" si="1"/>
        <v>3398.2500000000005</v>
      </c>
      <c r="J42" s="2">
        <f t="shared" si="2"/>
        <v>1589.79</v>
      </c>
      <c r="K42" s="2">
        <f t="shared" si="3"/>
        <v>1808.4600000000005</v>
      </c>
      <c r="L42" s="1" t="s">
        <v>1</v>
      </c>
      <c r="M42" s="4">
        <f t="shared" si="5"/>
        <v>11.12351945854484</v>
      </c>
      <c r="N42" s="6" t="s">
        <v>54</v>
      </c>
      <c r="AA42" s="4"/>
      <c r="AB42" s="14"/>
      <c r="AC42" s="15"/>
    </row>
    <row r="43" spans="1:29" ht="13.5">
      <c r="A43" s="1">
        <v>40</v>
      </c>
      <c r="C43" s="3">
        <v>39930</v>
      </c>
      <c r="D43" s="2">
        <v>13355</v>
      </c>
      <c r="E43" s="5">
        <v>418.6</v>
      </c>
      <c r="F43" s="2">
        <v>115</v>
      </c>
      <c r="G43" s="2">
        <f t="shared" si="0"/>
        <v>109.52380952380952</v>
      </c>
      <c r="H43" s="4">
        <v>35.9</v>
      </c>
      <c r="I43" s="2">
        <f t="shared" si="1"/>
        <v>4128.5</v>
      </c>
      <c r="J43" s="2">
        <f t="shared" si="2"/>
        <v>1931.4199999999998</v>
      </c>
      <c r="K43" s="2">
        <f t="shared" si="3"/>
        <v>2197.08</v>
      </c>
      <c r="L43" s="1" t="s">
        <v>1</v>
      </c>
      <c r="M43" s="4">
        <f t="shared" si="5"/>
        <v>11.660167130919222</v>
      </c>
      <c r="N43" s="6" t="s">
        <v>45</v>
      </c>
      <c r="AA43" s="4"/>
      <c r="AB43" s="14"/>
      <c r="AC43" s="15"/>
    </row>
    <row r="44" spans="1:29" ht="13.5">
      <c r="A44" s="1">
        <v>41</v>
      </c>
      <c r="C44" s="3">
        <v>39943</v>
      </c>
      <c r="D44" s="2">
        <v>13695</v>
      </c>
      <c r="E44" s="5">
        <v>339.4</v>
      </c>
      <c r="F44" s="2">
        <v>117</v>
      </c>
      <c r="G44" s="2">
        <f t="shared" si="0"/>
        <v>111.42857142857143</v>
      </c>
      <c r="H44" s="4">
        <v>30.28</v>
      </c>
      <c r="I44" s="2">
        <f t="shared" si="1"/>
        <v>3542.76</v>
      </c>
      <c r="J44" s="2">
        <f t="shared" si="2"/>
        <v>1629.064</v>
      </c>
      <c r="K44" s="2">
        <f t="shared" si="3"/>
        <v>1913.6960000000001</v>
      </c>
      <c r="L44" s="1" t="s">
        <v>1</v>
      </c>
      <c r="M44" s="4">
        <f t="shared" si="5"/>
        <v>11.208718626155877</v>
      </c>
      <c r="N44" s="6" t="s">
        <v>45</v>
      </c>
      <c r="AA44" s="4"/>
      <c r="AB44" s="14"/>
      <c r="AC44" s="15"/>
    </row>
    <row r="45" spans="1:29" ht="13.5">
      <c r="A45" s="1">
        <v>42</v>
      </c>
      <c r="C45" s="3">
        <v>39947</v>
      </c>
      <c r="D45" s="2">
        <v>14013</v>
      </c>
      <c r="E45" s="5">
        <v>318.6</v>
      </c>
      <c r="F45" s="2">
        <v>117</v>
      </c>
      <c r="G45" s="2">
        <f t="shared" si="0"/>
        <v>111.42857142857143</v>
      </c>
      <c r="H45" s="4">
        <v>26.44</v>
      </c>
      <c r="I45" s="2">
        <f t="shared" si="1"/>
        <v>3093.4800000000005</v>
      </c>
      <c r="J45" s="2">
        <f t="shared" si="2"/>
        <v>1422.472</v>
      </c>
      <c r="K45" s="2">
        <f t="shared" si="3"/>
        <v>1671.0080000000005</v>
      </c>
      <c r="L45" s="1" t="s">
        <v>1</v>
      </c>
      <c r="M45" s="4">
        <f t="shared" si="5"/>
        <v>12.049924357034795</v>
      </c>
      <c r="N45" s="6" t="s">
        <v>45</v>
      </c>
      <c r="AA45" s="4"/>
      <c r="AB45" s="14"/>
      <c r="AC45" s="15"/>
    </row>
    <row r="46" spans="1:29" ht="13.5">
      <c r="A46" s="1">
        <v>43</v>
      </c>
      <c r="C46" s="3">
        <v>39953</v>
      </c>
      <c r="D46" s="2">
        <v>14280</v>
      </c>
      <c r="E46" s="5">
        <v>266.6</v>
      </c>
      <c r="F46" s="2">
        <v>119</v>
      </c>
      <c r="G46" s="2">
        <f t="shared" si="0"/>
        <v>113.33333333333333</v>
      </c>
      <c r="H46" s="4">
        <v>23.37</v>
      </c>
      <c r="I46" s="2">
        <f t="shared" si="1"/>
        <v>2781.03</v>
      </c>
      <c r="J46" s="2">
        <f t="shared" si="2"/>
        <v>1257.306</v>
      </c>
      <c r="K46" s="2">
        <f t="shared" si="3"/>
        <v>1523.7240000000002</v>
      </c>
      <c r="L46" s="1" t="s">
        <v>1</v>
      </c>
      <c r="M46" s="4">
        <f t="shared" si="5"/>
        <v>11.407787762088148</v>
      </c>
      <c r="N46" s="6" t="s">
        <v>45</v>
      </c>
      <c r="AA46" s="4"/>
      <c r="AB46" s="14"/>
      <c r="AC46" s="15"/>
    </row>
    <row r="47" spans="1:29" ht="13.5">
      <c r="A47" s="1">
        <v>44</v>
      </c>
      <c r="C47" s="3">
        <v>39960</v>
      </c>
      <c r="D47" s="2">
        <v>14697</v>
      </c>
      <c r="E47" s="5">
        <v>417.1</v>
      </c>
      <c r="F47" s="2">
        <v>119</v>
      </c>
      <c r="G47" s="2">
        <f t="shared" si="0"/>
        <v>113.33333333333333</v>
      </c>
      <c r="H47" s="4">
        <v>35.13</v>
      </c>
      <c r="I47" s="2">
        <f t="shared" si="1"/>
        <v>4180.47</v>
      </c>
      <c r="J47" s="2">
        <f t="shared" si="2"/>
        <v>1889.9940000000001</v>
      </c>
      <c r="K47" s="2">
        <f t="shared" si="3"/>
        <v>2290.476</v>
      </c>
      <c r="L47" s="1" t="s">
        <v>1</v>
      </c>
      <c r="M47" s="4">
        <f t="shared" si="5"/>
        <v>11.873042983205238</v>
      </c>
      <c r="N47" s="6" t="s">
        <v>45</v>
      </c>
      <c r="AA47" s="4"/>
      <c r="AB47" s="14"/>
      <c r="AC47" s="15"/>
    </row>
    <row r="48" spans="1:29" ht="13.5">
      <c r="A48" s="1">
        <v>45</v>
      </c>
      <c r="C48" s="3">
        <v>39965</v>
      </c>
      <c r="D48" s="2">
        <v>15053</v>
      </c>
      <c r="E48" s="5">
        <v>356.2</v>
      </c>
      <c r="F48" s="2">
        <v>119</v>
      </c>
      <c r="G48" s="2">
        <f t="shared" si="0"/>
        <v>113.33333333333333</v>
      </c>
      <c r="H48" s="4">
        <v>32.29</v>
      </c>
      <c r="I48" s="2">
        <f t="shared" si="1"/>
        <v>3842.51</v>
      </c>
      <c r="J48" s="2">
        <f t="shared" si="2"/>
        <v>1737.2019999999998</v>
      </c>
      <c r="K48" s="2">
        <f t="shared" si="3"/>
        <v>2105.3080000000004</v>
      </c>
      <c r="L48" s="1" t="s">
        <v>1</v>
      </c>
      <c r="M48" s="4">
        <f t="shared" si="5"/>
        <v>11.031279033756581</v>
      </c>
      <c r="N48" s="6" t="s">
        <v>48</v>
      </c>
      <c r="AA48" s="4"/>
      <c r="AB48" s="14"/>
      <c r="AC48" s="15"/>
    </row>
    <row r="49" spans="1:29" ht="13.5">
      <c r="A49" s="1">
        <v>46</v>
      </c>
      <c r="C49" s="3">
        <v>39968</v>
      </c>
      <c r="D49" s="2">
        <v>15138</v>
      </c>
      <c r="E49" s="5">
        <v>84.6</v>
      </c>
      <c r="F49" s="2">
        <v>119</v>
      </c>
      <c r="G49" s="2">
        <f t="shared" si="0"/>
        <v>113.33333333333333</v>
      </c>
      <c r="H49" s="4">
        <v>7.43</v>
      </c>
      <c r="I49" s="2">
        <f t="shared" si="1"/>
        <v>884.17</v>
      </c>
      <c r="J49" s="2">
        <f t="shared" si="2"/>
        <v>399.734</v>
      </c>
      <c r="K49" s="2">
        <f t="shared" si="3"/>
        <v>484.436</v>
      </c>
      <c r="L49" s="1" t="s">
        <v>1</v>
      </c>
      <c r="M49" s="4">
        <f t="shared" si="5"/>
        <v>11.386271870794078</v>
      </c>
      <c r="N49" s="6" t="s">
        <v>55</v>
      </c>
      <c r="AA49" s="4"/>
      <c r="AB49" s="14"/>
      <c r="AC49" s="15"/>
    </row>
    <row r="50" spans="1:29" ht="13.5">
      <c r="A50" s="1">
        <v>47</v>
      </c>
      <c r="C50" s="3">
        <v>39974</v>
      </c>
      <c r="D50" s="2">
        <v>15576</v>
      </c>
      <c r="E50" s="5">
        <v>437.6</v>
      </c>
      <c r="F50" s="2">
        <v>119</v>
      </c>
      <c r="G50" s="2">
        <f t="shared" si="0"/>
        <v>113.33333333333333</v>
      </c>
      <c r="H50" s="4">
        <v>38.39</v>
      </c>
      <c r="I50" s="2">
        <f t="shared" si="1"/>
        <v>4568.410000000001</v>
      </c>
      <c r="J50" s="2">
        <f t="shared" si="2"/>
        <v>2065.382</v>
      </c>
      <c r="K50" s="2">
        <f t="shared" si="3"/>
        <v>2503.0280000000007</v>
      </c>
      <c r="L50" s="1" t="s">
        <v>1</v>
      </c>
      <c r="M50" s="4">
        <f t="shared" si="5"/>
        <v>11.39880177129461</v>
      </c>
      <c r="N50" s="6" t="s">
        <v>45</v>
      </c>
      <c r="AA50" s="4"/>
      <c r="AB50" s="14"/>
      <c r="AC50" s="15"/>
    </row>
    <row r="51" spans="1:29" ht="13.5">
      <c r="A51" s="1">
        <v>48</v>
      </c>
      <c r="C51" s="3">
        <v>39979</v>
      </c>
      <c r="D51" s="2">
        <v>15830</v>
      </c>
      <c r="E51" s="5">
        <v>254.5</v>
      </c>
      <c r="F51" s="2">
        <v>121</v>
      </c>
      <c r="G51" s="2">
        <f t="shared" si="0"/>
        <v>115.23809523809523</v>
      </c>
      <c r="H51" s="4">
        <v>21.94</v>
      </c>
      <c r="I51" s="2">
        <f t="shared" si="1"/>
        <v>2654.74</v>
      </c>
      <c r="J51" s="2">
        <f t="shared" si="2"/>
        <v>1180.372</v>
      </c>
      <c r="K51" s="2">
        <f t="shared" si="3"/>
        <v>1474.3679999999997</v>
      </c>
      <c r="L51" s="1" t="s">
        <v>1</v>
      </c>
      <c r="M51" s="4">
        <f t="shared" si="5"/>
        <v>11.599817684594347</v>
      </c>
      <c r="N51" s="6" t="s">
        <v>55</v>
      </c>
      <c r="AA51" s="4"/>
      <c r="AB51" s="14"/>
      <c r="AC51" s="15"/>
    </row>
    <row r="52" spans="1:29" ht="13.5">
      <c r="A52" s="1">
        <v>49</v>
      </c>
      <c r="C52" s="3">
        <v>39984</v>
      </c>
      <c r="D52" s="2">
        <v>16164</v>
      </c>
      <c r="E52" s="5">
        <v>334.1</v>
      </c>
      <c r="F52" s="2">
        <v>121</v>
      </c>
      <c r="G52" s="2">
        <f t="shared" si="0"/>
        <v>115.23809523809523</v>
      </c>
      <c r="H52" s="4">
        <v>29.96</v>
      </c>
      <c r="I52" s="2">
        <f t="shared" si="1"/>
        <v>3625.1600000000003</v>
      </c>
      <c r="J52" s="2">
        <f t="shared" si="2"/>
        <v>1611.848</v>
      </c>
      <c r="K52" s="2">
        <f t="shared" si="3"/>
        <v>2013.3120000000004</v>
      </c>
      <c r="L52" s="1" t="s">
        <v>1</v>
      </c>
      <c r="M52" s="4">
        <f t="shared" si="5"/>
        <v>11.151535380507344</v>
      </c>
      <c r="N52" s="6" t="s">
        <v>56</v>
      </c>
      <c r="AA52" s="4"/>
      <c r="AB52" s="14"/>
      <c r="AC52" s="15"/>
    </row>
    <row r="53" spans="1:29" ht="13.5">
      <c r="A53" s="1">
        <v>50</v>
      </c>
      <c r="C53" s="3">
        <v>39991</v>
      </c>
      <c r="D53" s="2">
        <v>16529</v>
      </c>
      <c r="E53" s="5">
        <v>365</v>
      </c>
      <c r="F53" s="2">
        <v>125</v>
      </c>
      <c r="G53" s="2">
        <f t="shared" si="0"/>
        <v>119.04761904761904</v>
      </c>
      <c r="H53" s="4">
        <v>32.52</v>
      </c>
      <c r="I53" s="2">
        <f t="shared" si="1"/>
        <v>4065.0000000000005</v>
      </c>
      <c r="J53" s="2">
        <f t="shared" si="2"/>
        <v>1749.576</v>
      </c>
      <c r="K53" s="2">
        <f t="shared" si="3"/>
        <v>2315.4240000000004</v>
      </c>
      <c r="L53" s="1" t="s">
        <v>1</v>
      </c>
      <c r="M53" s="4">
        <f t="shared" si="5"/>
        <v>11.223862238622385</v>
      </c>
      <c r="N53" s="6" t="s">
        <v>57</v>
      </c>
      <c r="AA53" s="4"/>
      <c r="AB53" s="14"/>
      <c r="AC53" s="15"/>
    </row>
    <row r="54" spans="1:29" ht="13.5">
      <c r="A54" s="1">
        <v>51</v>
      </c>
      <c r="C54" s="3">
        <v>39992</v>
      </c>
      <c r="D54" s="2">
        <v>16878</v>
      </c>
      <c r="E54" s="5">
        <v>348.8</v>
      </c>
      <c r="F54" s="2">
        <v>125</v>
      </c>
      <c r="G54" s="2">
        <f t="shared" si="0"/>
        <v>119.04761904761904</v>
      </c>
      <c r="H54" s="4">
        <v>31.2</v>
      </c>
      <c r="I54" s="2">
        <f t="shared" si="1"/>
        <v>3899.9999999999995</v>
      </c>
      <c r="J54" s="2">
        <f t="shared" si="2"/>
        <v>1678.56</v>
      </c>
      <c r="K54" s="2">
        <f t="shared" si="3"/>
        <v>2221.4399999999996</v>
      </c>
      <c r="L54" s="1" t="s">
        <v>1</v>
      </c>
      <c r="M54" s="4">
        <f t="shared" si="5"/>
        <v>11.17948717948718</v>
      </c>
      <c r="N54" s="6" t="s">
        <v>58</v>
      </c>
      <c r="AA54" s="4"/>
      <c r="AB54" s="14"/>
      <c r="AC54" s="15"/>
    </row>
    <row r="55" spans="1:29" ht="13.5">
      <c r="A55" s="1">
        <v>52</v>
      </c>
      <c r="C55" s="3">
        <v>39999</v>
      </c>
      <c r="D55" s="2">
        <v>17051</v>
      </c>
      <c r="E55" s="5">
        <v>173</v>
      </c>
      <c r="F55" s="2">
        <v>127</v>
      </c>
      <c r="G55" s="2">
        <f t="shared" si="0"/>
        <v>120.95238095238095</v>
      </c>
      <c r="H55" s="4">
        <v>15.55</v>
      </c>
      <c r="I55" s="2">
        <f t="shared" si="1"/>
        <v>1974.8500000000001</v>
      </c>
      <c r="J55" s="2">
        <f t="shared" si="2"/>
        <v>836.59</v>
      </c>
      <c r="K55" s="2">
        <f t="shared" si="3"/>
        <v>1138.2600000000002</v>
      </c>
      <c r="L55" s="1" t="s">
        <v>1</v>
      </c>
      <c r="M55" s="4">
        <f t="shared" si="5"/>
        <v>11.12540192926045</v>
      </c>
      <c r="N55" s="6" t="s">
        <v>57</v>
      </c>
      <c r="AA55" s="4"/>
      <c r="AB55" s="14"/>
      <c r="AC55" s="15"/>
    </row>
    <row r="56" spans="1:29" ht="13.5">
      <c r="A56" s="1">
        <v>53</v>
      </c>
      <c r="C56" s="3">
        <v>40004</v>
      </c>
      <c r="D56" s="2">
        <v>17452</v>
      </c>
      <c r="E56" s="5">
        <v>400.7</v>
      </c>
      <c r="F56" s="2">
        <v>127</v>
      </c>
      <c r="G56" s="2">
        <f t="shared" si="0"/>
        <v>120.95238095238095</v>
      </c>
      <c r="H56" s="4">
        <v>34.29</v>
      </c>
      <c r="I56" s="2">
        <f t="shared" si="1"/>
        <v>4354.83</v>
      </c>
      <c r="J56" s="2">
        <f t="shared" si="2"/>
        <v>1844.802</v>
      </c>
      <c r="K56" s="2">
        <f t="shared" si="3"/>
        <v>2510.0280000000002</v>
      </c>
      <c r="L56" s="1" t="s">
        <v>1</v>
      </c>
      <c r="M56" s="4">
        <f t="shared" si="5"/>
        <v>11.68562263050452</v>
      </c>
      <c r="N56" s="6" t="s">
        <v>57</v>
      </c>
      <c r="AA56" s="4"/>
      <c r="AB56" s="14"/>
      <c r="AC56" s="15"/>
    </row>
    <row r="57" spans="1:29" ht="13.5">
      <c r="A57" s="1">
        <v>54</v>
      </c>
      <c r="C57" s="3">
        <v>40014</v>
      </c>
      <c r="D57" s="2">
        <v>17874</v>
      </c>
      <c r="E57" s="5">
        <v>422.1</v>
      </c>
      <c r="F57" s="2">
        <v>129</v>
      </c>
      <c r="G57" s="2">
        <f t="shared" si="0"/>
        <v>122.85714285714285</v>
      </c>
      <c r="H57" s="4">
        <v>39.99</v>
      </c>
      <c r="I57" s="2">
        <f t="shared" si="1"/>
        <v>5158.71</v>
      </c>
      <c r="J57" s="2">
        <f t="shared" si="2"/>
        <v>2151.462</v>
      </c>
      <c r="K57" s="2">
        <f t="shared" si="3"/>
        <v>3007.248</v>
      </c>
      <c r="L57" s="1" t="s">
        <v>1</v>
      </c>
      <c r="M57" s="4">
        <f t="shared" si="5"/>
        <v>10.555138784696174</v>
      </c>
      <c r="N57" s="6" t="s">
        <v>78</v>
      </c>
      <c r="AA57" s="4"/>
      <c r="AC57" s="15"/>
    </row>
    <row r="58" spans="1:27" ht="13.5">
      <c r="A58" s="1">
        <v>55</v>
      </c>
      <c r="C58" s="3">
        <v>40014</v>
      </c>
      <c r="D58" s="2">
        <v>17956</v>
      </c>
      <c r="E58" s="5">
        <v>81.6</v>
      </c>
      <c r="F58" s="2">
        <v>129</v>
      </c>
      <c r="G58" s="2">
        <f t="shared" si="0"/>
        <v>122.85714285714285</v>
      </c>
      <c r="H58" s="4">
        <v>8.65</v>
      </c>
      <c r="I58" s="2">
        <f t="shared" si="1"/>
        <v>1115.8500000000001</v>
      </c>
      <c r="J58" s="2">
        <f t="shared" si="2"/>
        <v>465.37</v>
      </c>
      <c r="K58" s="2">
        <f t="shared" si="3"/>
        <v>650.4800000000001</v>
      </c>
      <c r="L58" s="1" t="s">
        <v>1</v>
      </c>
      <c r="M58" s="4">
        <f t="shared" si="5"/>
        <v>9.433526011560692</v>
      </c>
      <c r="N58" s="6" t="s">
        <v>77</v>
      </c>
      <c r="AA58" s="4"/>
    </row>
    <row r="59" spans="1:14" ht="13.5">
      <c r="A59" s="1">
        <v>56</v>
      </c>
      <c r="C59" s="3">
        <v>40022</v>
      </c>
      <c r="D59" s="2">
        <v>18319</v>
      </c>
      <c r="E59" s="5">
        <v>362.8</v>
      </c>
      <c r="F59" s="2">
        <v>129</v>
      </c>
      <c r="G59" s="2">
        <f t="shared" si="0"/>
        <v>122.85714285714285</v>
      </c>
      <c r="H59" s="4">
        <v>35.68</v>
      </c>
      <c r="I59" s="2">
        <f t="shared" si="1"/>
        <v>4602.719999999999</v>
      </c>
      <c r="J59" s="2">
        <f t="shared" si="2"/>
        <v>1919.5839999999998</v>
      </c>
      <c r="K59" s="2">
        <f t="shared" si="3"/>
        <v>2683.1359999999995</v>
      </c>
      <c r="L59" s="1" t="s">
        <v>1</v>
      </c>
      <c r="M59" s="4">
        <f t="shared" si="5"/>
        <v>10.168161434977579</v>
      </c>
      <c r="N59" s="6" t="s">
        <v>79</v>
      </c>
    </row>
    <row r="60" spans="1:14" ht="13.5">
      <c r="A60" s="1">
        <v>57</v>
      </c>
      <c r="C60" s="3">
        <v>40028</v>
      </c>
      <c r="D60" s="2">
        <v>18721</v>
      </c>
      <c r="E60" s="5">
        <v>402.2</v>
      </c>
      <c r="F60" s="2">
        <v>129</v>
      </c>
      <c r="G60" s="2">
        <f t="shared" si="0"/>
        <v>122.85714285714285</v>
      </c>
      <c r="H60" s="4">
        <v>37.1</v>
      </c>
      <c r="I60" s="2">
        <f t="shared" si="1"/>
        <v>4785.900000000001</v>
      </c>
      <c r="J60" s="2">
        <f t="shared" si="2"/>
        <v>1995.98</v>
      </c>
      <c r="K60" s="2">
        <f t="shared" si="3"/>
        <v>2789.9200000000005</v>
      </c>
      <c r="L60" s="1" t="s">
        <v>1</v>
      </c>
      <c r="M60" s="4">
        <f t="shared" si="5"/>
        <v>10.840970350404312</v>
      </c>
      <c r="N60" s="6" t="s">
        <v>77</v>
      </c>
    </row>
    <row r="61" spans="1:14" ht="13.5">
      <c r="A61" s="1">
        <v>58</v>
      </c>
      <c r="C61" s="3">
        <v>40035</v>
      </c>
      <c r="D61" s="2">
        <v>19067</v>
      </c>
      <c r="E61" s="5">
        <v>346.5</v>
      </c>
      <c r="F61" s="2">
        <v>129</v>
      </c>
      <c r="G61" s="2">
        <f t="shared" si="0"/>
        <v>122.85714285714285</v>
      </c>
      <c r="H61" s="4">
        <v>30.43</v>
      </c>
      <c r="I61" s="2">
        <f t="shared" si="1"/>
        <v>3925.47</v>
      </c>
      <c r="J61" s="2">
        <f t="shared" si="2"/>
        <v>1637.1339999999998</v>
      </c>
      <c r="K61" s="2">
        <f t="shared" si="3"/>
        <v>2288.3360000000002</v>
      </c>
      <c r="L61" s="1" t="s">
        <v>1</v>
      </c>
      <c r="M61" s="4">
        <f t="shared" si="5"/>
        <v>11.386789352612553</v>
      </c>
      <c r="N61" s="6" t="s">
        <v>80</v>
      </c>
    </row>
    <row r="62" spans="1:14" ht="13.5">
      <c r="A62" s="1">
        <v>59</v>
      </c>
      <c r="C62" s="3">
        <v>40041</v>
      </c>
      <c r="D62" s="2">
        <v>19319</v>
      </c>
      <c r="E62" s="5">
        <v>251.3</v>
      </c>
      <c r="F62" s="2">
        <v>128</v>
      </c>
      <c r="G62" s="2">
        <f t="shared" si="0"/>
        <v>121.9047619047619</v>
      </c>
      <c r="H62" s="4">
        <v>25.43</v>
      </c>
      <c r="I62" s="2">
        <f t="shared" si="1"/>
        <v>3255.04</v>
      </c>
      <c r="J62" s="2">
        <f t="shared" si="2"/>
        <v>1368.134</v>
      </c>
      <c r="K62" s="2">
        <f t="shared" si="3"/>
        <v>1886.906</v>
      </c>
      <c r="L62" s="1" t="s">
        <v>1</v>
      </c>
      <c r="M62" s="4">
        <f t="shared" si="5"/>
        <v>9.882029099488793</v>
      </c>
      <c r="N62" s="6" t="s">
        <v>81</v>
      </c>
    </row>
    <row r="63" spans="1:14" ht="13.5">
      <c r="A63" s="1">
        <v>60</v>
      </c>
      <c r="C63" s="3">
        <v>40045</v>
      </c>
      <c r="D63" s="2">
        <v>19637</v>
      </c>
      <c r="E63" s="5">
        <v>317.7</v>
      </c>
      <c r="F63" s="2">
        <v>128</v>
      </c>
      <c r="G63" s="2">
        <f t="shared" si="0"/>
        <v>121.9047619047619</v>
      </c>
      <c r="H63" s="4">
        <v>27.4</v>
      </c>
      <c r="I63" s="2">
        <f t="shared" si="1"/>
        <v>3507.2</v>
      </c>
      <c r="J63" s="2">
        <f t="shared" si="2"/>
        <v>1474.12</v>
      </c>
      <c r="K63" s="2">
        <f t="shared" si="3"/>
        <v>2033.08</v>
      </c>
      <c r="L63" s="1" t="s">
        <v>1</v>
      </c>
      <c r="M63" s="4">
        <f t="shared" si="5"/>
        <v>11.594890510948906</v>
      </c>
      <c r="N63" s="6" t="s">
        <v>48</v>
      </c>
    </row>
    <row r="64" spans="1:14" ht="13.5">
      <c r="A64" s="1">
        <v>61</v>
      </c>
      <c r="C64" s="3">
        <v>40051</v>
      </c>
      <c r="D64" s="2">
        <v>20050</v>
      </c>
      <c r="E64" s="5">
        <v>413.4</v>
      </c>
      <c r="F64" s="2">
        <v>130</v>
      </c>
      <c r="G64" s="2">
        <f t="shared" si="0"/>
        <v>123.80952380952381</v>
      </c>
      <c r="H64" s="4">
        <v>36</v>
      </c>
      <c r="I64" s="2">
        <f t="shared" si="1"/>
        <v>4680</v>
      </c>
      <c r="J64" s="2">
        <f t="shared" si="2"/>
        <v>1936.8</v>
      </c>
      <c r="K64" s="2">
        <f t="shared" si="3"/>
        <v>2743.2</v>
      </c>
      <c r="L64" s="1" t="s">
        <v>1</v>
      </c>
      <c r="M64" s="4">
        <f t="shared" si="5"/>
        <v>11.483333333333333</v>
      </c>
      <c r="N64" s="6" t="s">
        <v>45</v>
      </c>
    </row>
    <row r="65" spans="1:14" ht="13.5">
      <c r="A65" s="1">
        <v>62</v>
      </c>
      <c r="C65" s="3">
        <v>40059</v>
      </c>
      <c r="D65" s="2">
        <v>20470</v>
      </c>
      <c r="E65" s="5">
        <v>420</v>
      </c>
      <c r="F65" s="2">
        <v>130</v>
      </c>
      <c r="G65" s="2">
        <f t="shared" si="0"/>
        <v>123.80952380952381</v>
      </c>
      <c r="H65" s="4">
        <v>37.2</v>
      </c>
      <c r="I65" s="2">
        <f t="shared" si="1"/>
        <v>4836.000000000001</v>
      </c>
      <c r="J65" s="2">
        <f t="shared" si="2"/>
        <v>2001.3600000000001</v>
      </c>
      <c r="K65" s="2">
        <f t="shared" si="3"/>
        <v>2834.640000000001</v>
      </c>
      <c r="L65" s="1" t="s">
        <v>1</v>
      </c>
      <c r="M65" s="4">
        <f t="shared" si="5"/>
        <v>11.29032258064516</v>
      </c>
      <c r="N65" s="6" t="s">
        <v>89</v>
      </c>
    </row>
    <row r="66" spans="1:14" ht="13.5">
      <c r="A66" s="1">
        <v>63</v>
      </c>
      <c r="C66" s="3">
        <v>40062</v>
      </c>
      <c r="D66" s="2">
        <v>20821</v>
      </c>
      <c r="E66" s="5">
        <v>351.1</v>
      </c>
      <c r="F66" s="2">
        <v>132</v>
      </c>
      <c r="G66" s="2">
        <f t="shared" si="0"/>
        <v>125.71428571428571</v>
      </c>
      <c r="H66" s="4">
        <v>32.58</v>
      </c>
      <c r="I66" s="2">
        <f t="shared" si="1"/>
        <v>4300.5599999999995</v>
      </c>
      <c r="J66" s="2">
        <f t="shared" si="2"/>
        <v>1752.8039999999999</v>
      </c>
      <c r="K66" s="2">
        <f t="shared" si="3"/>
        <v>2547.7559999999994</v>
      </c>
      <c r="L66" s="1" t="s">
        <v>1</v>
      </c>
      <c r="M66" s="4">
        <f t="shared" si="5"/>
        <v>10.776550030693679</v>
      </c>
      <c r="N66" s="6" t="s">
        <v>82</v>
      </c>
    </row>
    <row r="67" spans="1:14" ht="13.5">
      <c r="A67" s="1">
        <v>64</v>
      </c>
      <c r="C67" s="3">
        <v>40066</v>
      </c>
      <c r="D67" s="2">
        <v>21150</v>
      </c>
      <c r="E67" s="5">
        <v>329.1</v>
      </c>
      <c r="F67" s="2">
        <v>132</v>
      </c>
      <c r="G67" s="2">
        <f t="shared" si="0"/>
        <v>125.71428571428571</v>
      </c>
      <c r="H67" s="4">
        <v>28.47</v>
      </c>
      <c r="I67" s="2">
        <f t="shared" si="1"/>
        <v>3758.04</v>
      </c>
      <c r="J67" s="2">
        <f t="shared" si="2"/>
        <v>1531.686</v>
      </c>
      <c r="K67" s="2">
        <f t="shared" si="3"/>
        <v>2226.3540000000003</v>
      </c>
      <c r="L67" s="1" t="s">
        <v>1</v>
      </c>
      <c r="M67" s="4">
        <f t="shared" si="5"/>
        <v>11.559536354056902</v>
      </c>
      <c r="N67" s="6" t="s">
        <v>45</v>
      </c>
    </row>
    <row r="68" spans="1:14" ht="13.5">
      <c r="A68" s="1">
        <v>65</v>
      </c>
      <c r="C68" s="3">
        <v>40068</v>
      </c>
      <c r="D68" s="2">
        <v>21429</v>
      </c>
      <c r="E68" s="5">
        <v>278.6</v>
      </c>
      <c r="F68" s="2">
        <v>147</v>
      </c>
      <c r="G68" s="2">
        <f t="shared" si="0"/>
        <v>140</v>
      </c>
      <c r="H68" s="4">
        <v>30</v>
      </c>
      <c r="I68" s="2">
        <f t="shared" si="1"/>
        <v>4410</v>
      </c>
      <c r="J68" s="2">
        <f t="shared" si="2"/>
        <v>1614</v>
      </c>
      <c r="K68" s="2">
        <f t="shared" si="3"/>
        <v>2796</v>
      </c>
      <c r="L68" s="1" t="s">
        <v>83</v>
      </c>
      <c r="M68" s="4">
        <f t="shared" si="5"/>
        <v>9.286666666666667</v>
      </c>
      <c r="N68" s="6" t="s">
        <v>85</v>
      </c>
    </row>
    <row r="69" spans="1:14" ht="13.5">
      <c r="A69" s="1">
        <v>66</v>
      </c>
      <c r="C69" s="3">
        <v>40070</v>
      </c>
      <c r="D69" s="2">
        <v>21655</v>
      </c>
      <c r="E69" s="5">
        <v>226.4</v>
      </c>
      <c r="F69" s="2">
        <v>132</v>
      </c>
      <c r="G69" s="2">
        <f t="shared" si="0"/>
        <v>125.71428571428571</v>
      </c>
      <c r="H69" s="4">
        <v>21.73</v>
      </c>
      <c r="I69" s="2">
        <f t="shared" si="1"/>
        <v>2868.36</v>
      </c>
      <c r="J69" s="2">
        <f t="shared" si="2"/>
        <v>1169.074</v>
      </c>
      <c r="K69" s="2">
        <f t="shared" si="3"/>
        <v>1699.286</v>
      </c>
      <c r="L69" s="1" t="s">
        <v>1</v>
      </c>
      <c r="M69" s="4">
        <f t="shared" si="5"/>
        <v>10.418775885872066</v>
      </c>
      <c r="N69" s="6" t="s">
        <v>84</v>
      </c>
    </row>
    <row r="70" spans="1:14" ht="13.5">
      <c r="A70" s="1">
        <v>67</v>
      </c>
      <c r="C70" s="3">
        <v>40076</v>
      </c>
      <c r="D70" s="2">
        <v>21986</v>
      </c>
      <c r="E70" s="5">
        <v>330.7</v>
      </c>
      <c r="F70" s="2">
        <v>132</v>
      </c>
      <c r="G70" s="2">
        <f t="shared" si="0"/>
        <v>125.71428571428571</v>
      </c>
      <c r="H70" s="4">
        <v>28.65</v>
      </c>
      <c r="I70" s="2">
        <f t="shared" si="1"/>
        <v>3781.7999999999997</v>
      </c>
      <c r="J70" s="2">
        <f t="shared" si="2"/>
        <v>1541.37</v>
      </c>
      <c r="K70" s="2">
        <f t="shared" si="3"/>
        <v>2240.43</v>
      </c>
      <c r="L70" s="1" t="s">
        <v>1</v>
      </c>
      <c r="M70" s="4">
        <f t="shared" si="5"/>
        <v>11.542757417102967</v>
      </c>
      <c r="N70" s="6" t="s">
        <v>45</v>
      </c>
    </row>
    <row r="71" spans="1:14" ht="13.5">
      <c r="A71" s="1">
        <v>68</v>
      </c>
      <c r="C71" s="3">
        <v>40084</v>
      </c>
      <c r="D71" s="2">
        <v>22414</v>
      </c>
      <c r="E71" s="5">
        <v>427.7</v>
      </c>
      <c r="F71" s="2">
        <v>132</v>
      </c>
      <c r="G71" s="2">
        <f t="shared" si="0"/>
        <v>125.71428571428571</v>
      </c>
      <c r="H71" s="4">
        <v>35.71</v>
      </c>
      <c r="I71" s="2">
        <f t="shared" si="1"/>
        <v>4713.72</v>
      </c>
      <c r="J71" s="2">
        <f t="shared" si="2"/>
        <v>1921.1979999999999</v>
      </c>
      <c r="K71" s="2">
        <f t="shared" si="3"/>
        <v>2792.5220000000004</v>
      </c>
      <c r="L71" s="1" t="s">
        <v>1</v>
      </c>
      <c r="M71" s="4">
        <f t="shared" si="5"/>
        <v>11.977037244469336</v>
      </c>
      <c r="N71" s="6" t="s">
        <v>31</v>
      </c>
    </row>
    <row r="72" spans="1:14" ht="13.5">
      <c r="A72" s="1">
        <v>69</v>
      </c>
      <c r="C72" s="3">
        <v>40090</v>
      </c>
      <c r="D72" s="2">
        <v>22869</v>
      </c>
      <c r="E72" s="5">
        <v>455.4</v>
      </c>
      <c r="F72" s="2">
        <v>132</v>
      </c>
      <c r="G72" s="2">
        <f t="shared" si="0"/>
        <v>125.71428571428571</v>
      </c>
      <c r="H72" s="4">
        <v>38.64</v>
      </c>
      <c r="I72" s="2">
        <f t="shared" si="1"/>
        <v>5100.48</v>
      </c>
      <c r="J72" s="2">
        <f t="shared" si="2"/>
        <v>2078.832</v>
      </c>
      <c r="K72" s="2">
        <f t="shared" si="3"/>
        <v>3021.6479999999997</v>
      </c>
      <c r="L72" s="1" t="s">
        <v>1</v>
      </c>
      <c r="M72" s="4">
        <f t="shared" si="5"/>
        <v>11.785714285714285</v>
      </c>
      <c r="N72" s="6" t="s">
        <v>86</v>
      </c>
    </row>
    <row r="73" spans="1:14" ht="13.5">
      <c r="A73" s="1">
        <v>70</v>
      </c>
      <c r="C73" s="3">
        <v>40096</v>
      </c>
      <c r="D73" s="2">
        <v>23132</v>
      </c>
      <c r="E73" s="5">
        <v>263.2</v>
      </c>
      <c r="F73" s="2">
        <v>131</v>
      </c>
      <c r="G73" s="2">
        <f t="shared" si="0"/>
        <v>124.76190476190476</v>
      </c>
      <c r="H73" s="4">
        <v>23.2</v>
      </c>
      <c r="I73" s="2">
        <f t="shared" si="1"/>
        <v>3039.2</v>
      </c>
      <c r="J73" s="2">
        <f t="shared" si="2"/>
        <v>1248.1599999999999</v>
      </c>
      <c r="K73" s="2">
        <f t="shared" si="3"/>
        <v>1791.04</v>
      </c>
      <c r="L73" s="1" t="s">
        <v>1</v>
      </c>
      <c r="M73" s="4">
        <f t="shared" si="5"/>
        <v>11.344827586206897</v>
      </c>
      <c r="N73" s="6" t="s">
        <v>87</v>
      </c>
    </row>
    <row r="74" spans="1:14" ht="13.5">
      <c r="A74" s="1">
        <v>71</v>
      </c>
      <c r="C74" s="3">
        <v>40104</v>
      </c>
      <c r="D74" s="2">
        <v>23572</v>
      </c>
      <c r="E74" s="5">
        <v>439.6</v>
      </c>
      <c r="F74" s="2">
        <v>129</v>
      </c>
      <c r="G74" s="2">
        <f t="shared" si="0"/>
        <v>122.85714285714285</v>
      </c>
      <c r="H74" s="4">
        <v>38.82</v>
      </c>
      <c r="I74" s="2">
        <f t="shared" si="1"/>
        <v>5007.78</v>
      </c>
      <c r="J74" s="2">
        <f t="shared" si="2"/>
        <v>2088.516</v>
      </c>
      <c r="K74" s="2">
        <f t="shared" si="3"/>
        <v>2919.2639999999997</v>
      </c>
      <c r="L74" s="1" t="s">
        <v>1</v>
      </c>
      <c r="M74" s="4">
        <f t="shared" si="5"/>
        <v>11.324059763008758</v>
      </c>
      <c r="N74" s="6" t="s">
        <v>88</v>
      </c>
    </row>
    <row r="75" spans="1:14" ht="13.5">
      <c r="A75" s="1">
        <v>72</v>
      </c>
      <c r="C75" s="3">
        <v>40109</v>
      </c>
      <c r="D75" s="2">
        <v>23894</v>
      </c>
      <c r="E75" s="5">
        <v>321.8</v>
      </c>
      <c r="F75" s="2">
        <v>129</v>
      </c>
      <c r="G75" s="2">
        <f t="shared" si="0"/>
        <v>122.85714285714285</v>
      </c>
      <c r="H75" s="4">
        <v>28.53</v>
      </c>
      <c r="I75" s="2">
        <f t="shared" si="1"/>
        <v>3680.37</v>
      </c>
      <c r="J75" s="2">
        <f t="shared" si="2"/>
        <v>1534.914</v>
      </c>
      <c r="K75" s="2">
        <f t="shared" si="3"/>
        <v>2145.456</v>
      </c>
      <c r="L75" s="1" t="s">
        <v>1</v>
      </c>
      <c r="M75" s="4">
        <f t="shared" si="5"/>
        <v>11.279355064844024</v>
      </c>
      <c r="N75" s="6" t="s">
        <v>48</v>
      </c>
    </row>
    <row r="76" spans="1:14" ht="13.5">
      <c r="A76" s="1">
        <v>73</v>
      </c>
      <c r="C76" s="3">
        <v>40113</v>
      </c>
      <c r="D76" s="2">
        <v>24275</v>
      </c>
      <c r="E76" s="5">
        <v>380.6</v>
      </c>
      <c r="F76" s="2">
        <v>128</v>
      </c>
      <c r="G76" s="2">
        <f t="shared" si="0"/>
        <v>121.9047619047619</v>
      </c>
      <c r="H76" s="4">
        <v>34.51</v>
      </c>
      <c r="I76" s="2">
        <f t="shared" si="1"/>
        <v>4417.28</v>
      </c>
      <c r="J76" s="2">
        <f t="shared" si="2"/>
        <v>1856.6379999999997</v>
      </c>
      <c r="K76" s="2">
        <f t="shared" si="3"/>
        <v>2560.642</v>
      </c>
      <c r="L76" s="1" t="s">
        <v>1</v>
      </c>
      <c r="M76" s="4">
        <f t="shared" si="5"/>
        <v>11.028687337003769</v>
      </c>
      <c r="N76" s="6" t="s">
        <v>90</v>
      </c>
    </row>
    <row r="77" spans="1:14" ht="13.5">
      <c r="A77" s="1">
        <v>74</v>
      </c>
      <c r="C77" s="3">
        <v>40118</v>
      </c>
      <c r="D77" s="2">
        <v>24688</v>
      </c>
      <c r="E77" s="5">
        <v>413.5</v>
      </c>
      <c r="F77" s="2">
        <v>127</v>
      </c>
      <c r="G77" s="2">
        <f t="shared" si="0"/>
        <v>120.95238095238095</v>
      </c>
      <c r="H77" s="4">
        <v>34.9</v>
      </c>
      <c r="I77" s="2">
        <f t="shared" si="1"/>
        <v>4432.299999999999</v>
      </c>
      <c r="J77" s="2">
        <f t="shared" si="2"/>
        <v>1877.62</v>
      </c>
      <c r="K77" s="2">
        <f t="shared" si="3"/>
        <v>2554.6799999999994</v>
      </c>
      <c r="L77" s="1" t="s">
        <v>1</v>
      </c>
      <c r="M77" s="4">
        <f t="shared" si="5"/>
        <v>11.848137535816619</v>
      </c>
      <c r="N77" s="6" t="s">
        <v>91</v>
      </c>
    </row>
    <row r="78" spans="1:14" ht="13.5">
      <c r="A78" s="1">
        <v>75</v>
      </c>
      <c r="C78" s="3">
        <v>40120</v>
      </c>
      <c r="D78" s="2">
        <v>24852</v>
      </c>
      <c r="E78" s="5">
        <v>164.1</v>
      </c>
      <c r="F78" s="2">
        <v>127</v>
      </c>
      <c r="G78" s="2">
        <f t="shared" si="0"/>
        <v>120.95238095238095</v>
      </c>
      <c r="H78" s="4">
        <v>14.74</v>
      </c>
      <c r="I78" s="2">
        <f t="shared" si="1"/>
        <v>1871.9800000000002</v>
      </c>
      <c r="J78" s="2">
        <f t="shared" si="2"/>
        <v>793.012</v>
      </c>
      <c r="K78" s="2">
        <f t="shared" si="3"/>
        <v>1078.9680000000003</v>
      </c>
      <c r="L78" s="1" t="s">
        <v>1</v>
      </c>
      <c r="M78" s="4">
        <f t="shared" si="5"/>
        <v>11.132971506105834</v>
      </c>
      <c r="N78" s="6" t="s">
        <v>48</v>
      </c>
    </row>
    <row r="79" spans="1:14" ht="13.5">
      <c r="A79" s="1">
        <v>76</v>
      </c>
      <c r="C79" s="3">
        <v>40127</v>
      </c>
      <c r="D79" s="2">
        <v>25262</v>
      </c>
      <c r="E79" s="5">
        <v>409.5</v>
      </c>
      <c r="F79" s="2">
        <v>126</v>
      </c>
      <c r="G79" s="2">
        <f t="shared" si="0"/>
        <v>120</v>
      </c>
      <c r="H79" s="4">
        <v>35.6</v>
      </c>
      <c r="I79" s="2">
        <f t="shared" si="1"/>
        <v>4485.6</v>
      </c>
      <c r="J79" s="2">
        <f t="shared" si="2"/>
        <v>1915.28</v>
      </c>
      <c r="K79" s="2">
        <f t="shared" si="3"/>
        <v>2570.3200000000006</v>
      </c>
      <c r="L79" s="1" t="s">
        <v>1</v>
      </c>
      <c r="M79" s="4">
        <f t="shared" si="5"/>
        <v>11.502808988764045</v>
      </c>
      <c r="N79" s="6" t="s">
        <v>45</v>
      </c>
    </row>
    <row r="80" spans="1:14" ht="13.5">
      <c r="A80" s="1">
        <v>77</v>
      </c>
      <c r="C80" s="3">
        <v>40133</v>
      </c>
      <c r="D80" s="2">
        <v>25507</v>
      </c>
      <c r="E80" s="5">
        <v>244.9</v>
      </c>
      <c r="F80" s="2">
        <v>126</v>
      </c>
      <c r="G80" s="2">
        <f t="shared" si="0"/>
        <v>120</v>
      </c>
      <c r="H80" s="4">
        <v>21.23</v>
      </c>
      <c r="I80" s="2">
        <f t="shared" si="1"/>
        <v>2674.98</v>
      </c>
      <c r="J80" s="2">
        <f t="shared" si="2"/>
        <v>1142.174</v>
      </c>
      <c r="K80" s="2">
        <f t="shared" si="3"/>
        <v>1532.806</v>
      </c>
      <c r="L80" s="1" t="s">
        <v>1</v>
      </c>
      <c r="M80" s="4">
        <f t="shared" si="5"/>
        <v>11.535562882713142</v>
      </c>
      <c r="N80" s="6" t="s">
        <v>45</v>
      </c>
    </row>
    <row r="81" spans="1:14" ht="13.5">
      <c r="A81" s="1">
        <v>78</v>
      </c>
      <c r="C81" s="3">
        <v>40137</v>
      </c>
      <c r="D81" s="2">
        <v>25836</v>
      </c>
      <c r="E81" s="5">
        <v>329.6</v>
      </c>
      <c r="F81" s="2">
        <v>126</v>
      </c>
      <c r="G81" s="2">
        <f t="shared" si="0"/>
        <v>120</v>
      </c>
      <c r="H81" s="4">
        <v>30.17</v>
      </c>
      <c r="I81" s="2">
        <f t="shared" si="1"/>
        <v>3801.42</v>
      </c>
      <c r="J81" s="2">
        <f t="shared" si="2"/>
        <v>1623.146</v>
      </c>
      <c r="K81" s="2">
        <f t="shared" si="3"/>
        <v>2178.2740000000003</v>
      </c>
      <c r="L81" s="1" t="s">
        <v>1</v>
      </c>
      <c r="M81" s="4">
        <f t="shared" si="5"/>
        <v>10.924759695061319</v>
      </c>
      <c r="N81" s="6" t="s">
        <v>92</v>
      </c>
    </row>
    <row r="82" spans="1:14" ht="13.5">
      <c r="A82" s="1">
        <v>79</v>
      </c>
      <c r="C82" s="3">
        <v>40143</v>
      </c>
      <c r="D82" s="2">
        <v>26238</v>
      </c>
      <c r="E82" s="5">
        <v>401.3</v>
      </c>
      <c r="F82" s="2">
        <v>126</v>
      </c>
      <c r="G82" s="2">
        <f t="shared" si="0"/>
        <v>120</v>
      </c>
      <c r="H82" s="4">
        <v>36.96</v>
      </c>
      <c r="I82" s="2">
        <f t="shared" si="1"/>
        <v>4656.96</v>
      </c>
      <c r="J82" s="2">
        <f t="shared" si="2"/>
        <v>1988.4479999999999</v>
      </c>
      <c r="K82" s="2">
        <f t="shared" si="3"/>
        <v>2668.512</v>
      </c>
      <c r="L82" s="1" t="s">
        <v>1</v>
      </c>
      <c r="M82" s="4">
        <f t="shared" si="5"/>
        <v>10.857683982683982</v>
      </c>
      <c r="N82" s="6" t="s">
        <v>93</v>
      </c>
    </row>
    <row r="83" spans="1:14" ht="13.5">
      <c r="A83" s="1">
        <v>80</v>
      </c>
      <c r="C83" s="3">
        <v>40144</v>
      </c>
      <c r="D83" s="2">
        <v>26327</v>
      </c>
      <c r="E83" s="5">
        <v>89.1</v>
      </c>
      <c r="F83" s="2">
        <v>126</v>
      </c>
      <c r="G83" s="2">
        <f t="shared" si="0"/>
        <v>120</v>
      </c>
      <c r="H83" s="4">
        <v>8.19</v>
      </c>
      <c r="I83" s="2">
        <f t="shared" si="1"/>
        <v>1031.94</v>
      </c>
      <c r="J83" s="2">
        <f t="shared" si="2"/>
        <v>440.62199999999996</v>
      </c>
      <c r="K83" s="2">
        <f t="shared" si="3"/>
        <v>591.3180000000001</v>
      </c>
      <c r="L83" s="1" t="s">
        <v>1</v>
      </c>
      <c r="M83" s="4">
        <f t="shared" si="5"/>
        <v>10.87912087912088</v>
      </c>
      <c r="N83" s="6" t="s">
        <v>94</v>
      </c>
    </row>
    <row r="84" spans="1:14" ht="13.5">
      <c r="A84" s="1">
        <v>81</v>
      </c>
      <c r="C84" s="3">
        <v>40145</v>
      </c>
      <c r="D84" s="2">
        <v>26660</v>
      </c>
      <c r="E84" s="5">
        <v>332.7</v>
      </c>
      <c r="F84" s="2">
        <v>129</v>
      </c>
      <c r="G84" s="2">
        <f t="shared" si="0"/>
        <v>122.85714285714285</v>
      </c>
      <c r="H84" s="4">
        <v>28</v>
      </c>
      <c r="I84" s="2">
        <f t="shared" si="1"/>
        <v>3611.9999999999995</v>
      </c>
      <c r="J84" s="2">
        <f t="shared" si="2"/>
        <v>1506.3999999999999</v>
      </c>
      <c r="K84" s="2">
        <f t="shared" si="3"/>
        <v>2105.5999999999995</v>
      </c>
      <c r="L84" s="24" t="s">
        <v>95</v>
      </c>
      <c r="M84" s="4">
        <f t="shared" si="5"/>
        <v>11.882142857142856</v>
      </c>
      <c r="N84" s="6" t="s">
        <v>98</v>
      </c>
    </row>
    <row r="85" spans="1:14" ht="13.5">
      <c r="A85" s="1">
        <v>82</v>
      </c>
      <c r="C85" s="3">
        <v>40145</v>
      </c>
      <c r="D85" s="2">
        <v>26809</v>
      </c>
      <c r="E85" s="5">
        <v>148.9</v>
      </c>
      <c r="F85" s="2">
        <v>126</v>
      </c>
      <c r="G85" s="2">
        <f t="shared" si="0"/>
        <v>120</v>
      </c>
      <c r="H85" s="4">
        <v>10.46</v>
      </c>
      <c r="I85" s="2">
        <f t="shared" si="1"/>
        <v>1317.96</v>
      </c>
      <c r="J85" s="2">
        <f t="shared" si="2"/>
        <v>562.748</v>
      </c>
      <c r="K85" s="2">
        <f t="shared" si="3"/>
        <v>755.212</v>
      </c>
      <c r="L85" s="1" t="s">
        <v>1</v>
      </c>
      <c r="M85" s="4">
        <f t="shared" si="5"/>
        <v>14.235181644359464</v>
      </c>
      <c r="N85" s="6" t="s">
        <v>96</v>
      </c>
    </row>
    <row r="86" spans="1:14" ht="13.5">
      <c r="A86" s="1">
        <v>83</v>
      </c>
      <c r="C86" s="3">
        <v>40150</v>
      </c>
      <c r="D86" s="2">
        <v>27133</v>
      </c>
      <c r="E86" s="5">
        <v>324.3</v>
      </c>
      <c r="F86" s="2">
        <v>126</v>
      </c>
      <c r="G86" s="2">
        <f t="shared" si="0"/>
        <v>120</v>
      </c>
      <c r="H86" s="4">
        <v>25.87</v>
      </c>
      <c r="I86" s="2">
        <f t="shared" si="1"/>
        <v>3259.6200000000003</v>
      </c>
      <c r="J86" s="2">
        <f t="shared" si="2"/>
        <v>1391.806</v>
      </c>
      <c r="K86" s="2">
        <f t="shared" si="3"/>
        <v>1867.8140000000003</v>
      </c>
      <c r="L86" s="1" t="s">
        <v>1</v>
      </c>
      <c r="M86" s="4">
        <f t="shared" si="5"/>
        <v>12.535755701584847</v>
      </c>
      <c r="N86" s="6" t="s">
        <v>31</v>
      </c>
    </row>
    <row r="87" spans="1:14" ht="13.5">
      <c r="A87" s="1">
        <v>84</v>
      </c>
      <c r="C87" s="3">
        <v>40157</v>
      </c>
      <c r="D87" s="2">
        <v>27478</v>
      </c>
      <c r="E87" s="5">
        <v>345.3</v>
      </c>
      <c r="F87" s="2">
        <v>126</v>
      </c>
      <c r="G87" s="2">
        <f t="shared" si="0"/>
        <v>120</v>
      </c>
      <c r="H87" s="4">
        <v>26.87</v>
      </c>
      <c r="I87" s="2">
        <f t="shared" si="1"/>
        <v>3385.6200000000003</v>
      </c>
      <c r="J87" s="2">
        <f t="shared" si="2"/>
        <v>1445.606</v>
      </c>
      <c r="K87" s="2">
        <f t="shared" si="3"/>
        <v>1940.0140000000004</v>
      </c>
      <c r="L87" s="1" t="s">
        <v>1</v>
      </c>
      <c r="M87" s="4">
        <f t="shared" si="5"/>
        <v>12.85076293263863</v>
      </c>
      <c r="N87" s="6" t="s">
        <v>97</v>
      </c>
    </row>
    <row r="88" spans="1:14" ht="13.5">
      <c r="A88" s="1">
        <v>85</v>
      </c>
      <c r="C88" s="3">
        <v>40167</v>
      </c>
      <c r="D88" s="2">
        <v>27927</v>
      </c>
      <c r="E88" s="5">
        <v>448.5</v>
      </c>
      <c r="F88" s="2">
        <v>125</v>
      </c>
      <c r="G88" s="2">
        <f t="shared" si="0"/>
        <v>119.04761904761904</v>
      </c>
      <c r="H88" s="4">
        <v>35.83</v>
      </c>
      <c r="I88" s="2">
        <f t="shared" si="1"/>
        <v>4478.75</v>
      </c>
      <c r="J88" s="2">
        <f t="shared" si="2"/>
        <v>1927.6539999999998</v>
      </c>
      <c r="K88" s="2">
        <f t="shared" si="3"/>
        <v>2551.0960000000005</v>
      </c>
      <c r="L88" s="1" t="s">
        <v>1</v>
      </c>
      <c r="M88" s="4">
        <f t="shared" si="5"/>
        <v>12.51744348311471</v>
      </c>
      <c r="N88" s="6" t="s">
        <v>31</v>
      </c>
    </row>
    <row r="89" spans="1:14" ht="13.5">
      <c r="A89" s="1">
        <v>86</v>
      </c>
      <c r="C89" s="3">
        <v>40173</v>
      </c>
      <c r="D89" s="2">
        <v>28444</v>
      </c>
      <c r="E89" s="5">
        <v>517.6</v>
      </c>
      <c r="F89" s="2">
        <v>125</v>
      </c>
      <c r="G89" s="2">
        <f t="shared" si="0"/>
        <v>119.04761904761904</v>
      </c>
      <c r="H89" s="4">
        <v>40.1</v>
      </c>
      <c r="I89" s="2">
        <f t="shared" si="1"/>
        <v>5012.5</v>
      </c>
      <c r="J89" s="2">
        <f t="shared" si="2"/>
        <v>2157.38</v>
      </c>
      <c r="K89" s="2">
        <f t="shared" si="3"/>
        <v>2855.12</v>
      </c>
      <c r="L89" s="1" t="s">
        <v>1</v>
      </c>
      <c r="M89" s="4">
        <f t="shared" si="5"/>
        <v>12.907730673316708</v>
      </c>
      <c r="N89" s="6" t="s">
        <v>45</v>
      </c>
    </row>
    <row r="90" spans="1:14" ht="13.5">
      <c r="A90" s="1">
        <v>87</v>
      </c>
      <c r="B90" s="1">
        <v>2010</v>
      </c>
      <c r="C90" s="3">
        <v>40188</v>
      </c>
      <c r="D90" s="2">
        <v>28696</v>
      </c>
      <c r="E90" s="5">
        <v>251.7</v>
      </c>
      <c r="F90" s="2">
        <v>128</v>
      </c>
      <c r="G90" s="2">
        <f t="shared" si="0"/>
        <v>121.9047619047619</v>
      </c>
      <c r="H90" s="4">
        <v>20.98</v>
      </c>
      <c r="I90" s="2">
        <f t="shared" si="1"/>
        <v>2685.44</v>
      </c>
      <c r="J90" s="2">
        <f t="shared" si="2"/>
        <v>1128.724</v>
      </c>
      <c r="K90" s="2">
        <f t="shared" si="3"/>
        <v>1556.7160000000001</v>
      </c>
      <c r="L90" s="1" t="s">
        <v>1</v>
      </c>
      <c r="M90" s="4">
        <f t="shared" si="5"/>
        <v>11.997140133460437</v>
      </c>
      <c r="N90" s="6" t="s">
        <v>45</v>
      </c>
    </row>
    <row r="91" spans="1:14" ht="13.5">
      <c r="A91" s="1">
        <v>88</v>
      </c>
      <c r="C91" s="3">
        <v>40192</v>
      </c>
      <c r="D91" s="2">
        <v>29020</v>
      </c>
      <c r="E91" s="5">
        <v>323.9</v>
      </c>
      <c r="F91" s="2">
        <v>128</v>
      </c>
      <c r="G91" s="2">
        <f t="shared" si="0"/>
        <v>121.9047619047619</v>
      </c>
      <c r="H91" s="4">
        <v>26.59</v>
      </c>
      <c r="I91" s="2">
        <f t="shared" si="1"/>
        <v>3403.52</v>
      </c>
      <c r="J91" s="2">
        <f t="shared" si="2"/>
        <v>1430.542</v>
      </c>
      <c r="K91" s="2">
        <f t="shared" si="3"/>
        <v>1972.978</v>
      </c>
      <c r="L91" s="1" t="s">
        <v>1</v>
      </c>
      <c r="M91" s="4">
        <f t="shared" si="5"/>
        <v>12.181271154569385</v>
      </c>
      <c r="N91" s="6" t="s">
        <v>45</v>
      </c>
    </row>
    <row r="92" spans="1:14" ht="13.5">
      <c r="A92" s="1">
        <v>89</v>
      </c>
      <c r="C92" s="3">
        <v>40198</v>
      </c>
      <c r="D92" s="2">
        <v>29444</v>
      </c>
      <c r="E92" s="5">
        <v>423.6</v>
      </c>
      <c r="F92" s="2">
        <v>130</v>
      </c>
      <c r="G92" s="2">
        <f t="shared" si="0"/>
        <v>123.80952380952381</v>
      </c>
      <c r="H92" s="4">
        <v>32.12</v>
      </c>
      <c r="I92" s="2">
        <f t="shared" si="1"/>
        <v>4175.6</v>
      </c>
      <c r="J92" s="2">
        <f t="shared" si="2"/>
        <v>1728.0559999999998</v>
      </c>
      <c r="K92" s="2">
        <f t="shared" si="3"/>
        <v>2447.544000000001</v>
      </c>
      <c r="L92" s="1" t="s">
        <v>1</v>
      </c>
      <c r="M92" s="4">
        <f t="shared" si="5"/>
        <v>13.18804483188045</v>
      </c>
      <c r="N92" s="6" t="s">
        <v>45</v>
      </c>
    </row>
    <row r="93" spans="1:14" ht="13.5">
      <c r="A93" s="1">
        <v>90</v>
      </c>
      <c r="C93" s="3">
        <v>40204</v>
      </c>
      <c r="D93" s="2">
        <v>29872</v>
      </c>
      <c r="E93" s="5">
        <v>428.4</v>
      </c>
      <c r="F93" s="2">
        <v>130</v>
      </c>
      <c r="G93" s="2">
        <f t="shared" si="0"/>
        <v>123.80952380952381</v>
      </c>
      <c r="H93" s="4">
        <v>34.09</v>
      </c>
      <c r="I93" s="2">
        <f t="shared" si="1"/>
        <v>4431.700000000001</v>
      </c>
      <c r="J93" s="2">
        <f t="shared" si="2"/>
        <v>1834.0420000000001</v>
      </c>
      <c r="K93" s="2">
        <f t="shared" si="3"/>
        <v>2597.6580000000004</v>
      </c>
      <c r="L93" s="1" t="s">
        <v>1</v>
      </c>
      <c r="M93" s="4">
        <f t="shared" si="5"/>
        <v>12.566735112936342</v>
      </c>
      <c r="N93" s="6" t="s">
        <v>48</v>
      </c>
    </row>
    <row r="94" ht="13.5">
      <c r="A94" s="1">
        <v>91</v>
      </c>
    </row>
    <row r="95" ht="13.5">
      <c r="A95" s="1">
        <v>92</v>
      </c>
    </row>
    <row r="96" ht="13.5">
      <c r="A96" s="1">
        <v>93</v>
      </c>
    </row>
    <row r="97" ht="13.5">
      <c r="A97" s="1">
        <v>94</v>
      </c>
    </row>
    <row r="98" ht="13.5">
      <c r="A98" s="1">
        <v>95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Inspiron4100</dc:creator>
  <cp:keywords/>
  <dc:description/>
  <cp:lastModifiedBy>Desktop</cp:lastModifiedBy>
  <dcterms:created xsi:type="dcterms:W3CDTF">2003-08-03T11:18:37Z</dcterms:created>
  <dcterms:modified xsi:type="dcterms:W3CDTF">2010-01-26T09:09:33Z</dcterms:modified>
  <cp:category/>
  <cp:version/>
  <cp:contentType/>
  <cp:contentStatus/>
</cp:coreProperties>
</file>